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teo/Downloads/Telegram Desktop/"/>
    </mc:Choice>
  </mc:AlternateContent>
  <xr:revisionPtr revIDLastSave="0" documentId="13_ncr:1_{4139BEB4-8CF3-0646-92D1-0082FC611E75}" xr6:coauthVersionLast="46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478" i="1" l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138" i="1"/>
  <c r="H138" i="1" s="1"/>
  <c r="G137" i="1"/>
  <c r="H137" i="1" s="1"/>
  <c r="G136" i="1"/>
  <c r="H136" i="1" s="1"/>
  <c r="G135" i="1"/>
  <c r="H135" i="1" s="1"/>
  <c r="G134" i="1"/>
  <c r="H134" i="1" s="1"/>
  <c r="G133" i="1"/>
  <c r="H133" i="1" s="1"/>
  <c r="G132" i="1"/>
  <c r="H132" i="1" s="1"/>
  <c r="G131" i="1"/>
  <c r="H131" i="1" s="1"/>
  <c r="G130" i="1"/>
  <c r="H130" i="1" s="1"/>
  <c r="G129" i="1"/>
  <c r="H129" i="1" s="1"/>
  <c r="G128" i="1"/>
  <c r="H128" i="1" s="1"/>
  <c r="G127" i="1"/>
  <c r="H127" i="1" s="1"/>
  <c r="G126" i="1"/>
  <c r="H126" i="1" s="1"/>
  <c r="G125" i="1"/>
  <c r="H125" i="1" s="1"/>
  <c r="G124" i="1"/>
  <c r="H124" i="1" s="1"/>
  <c r="G123" i="1"/>
  <c r="H123" i="1" s="1"/>
  <c r="G122" i="1"/>
  <c r="H122" i="1" s="1"/>
  <c r="G121" i="1"/>
  <c r="H121" i="1" s="1"/>
  <c r="G120" i="1"/>
  <c r="H120" i="1" s="1"/>
  <c r="G119" i="1"/>
  <c r="H119" i="1" s="1"/>
  <c r="G118" i="1"/>
  <c r="H118" i="1" s="1"/>
  <c r="G117" i="1"/>
  <c r="H117" i="1" s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51" i="1"/>
  <c r="H151" i="1" s="1"/>
  <c r="G11" i="1"/>
  <c r="H11" i="1" s="1"/>
  <c r="G150" i="1"/>
  <c r="H150" i="1" s="1"/>
  <c r="G10" i="1"/>
  <c r="H10" i="1" s="1"/>
  <c r="G149" i="1"/>
  <c r="H149" i="1" s="1"/>
  <c r="G9" i="1"/>
  <c r="H9" i="1" s="1"/>
  <c r="G148" i="1"/>
  <c r="H148" i="1" s="1"/>
  <c r="H153" i="1" s="1"/>
  <c r="G8" i="1"/>
  <c r="H8" i="1" s="1"/>
  <c r="G7" i="1"/>
  <c r="H7" i="1" s="1"/>
  <c r="H140" i="1" l="1"/>
  <c r="I3" i="1" s="1"/>
  <c r="Q482" i="1"/>
  <c r="H482" i="1"/>
</calcChain>
</file>

<file path=xl/sharedStrings.xml><?xml version="1.0" encoding="utf-8"?>
<sst xmlns="http://schemas.openxmlformats.org/spreadsheetml/2006/main" count="201" uniqueCount="147">
  <si>
    <t>LONG</t>
  </si>
  <si>
    <t>SALDO :</t>
  </si>
  <si>
    <t>SHORT</t>
  </si>
  <si>
    <t>Data In</t>
  </si>
  <si>
    <t>Data out</t>
  </si>
  <si>
    <t>Titolo</t>
  </si>
  <si>
    <t>Long</t>
  </si>
  <si>
    <t>SL</t>
  </si>
  <si>
    <t>Uscita</t>
  </si>
  <si>
    <t>Utile/Perdita</t>
  </si>
  <si>
    <t>% Gain/Loss</t>
  </si>
  <si>
    <t>Data Out</t>
  </si>
  <si>
    <t>Short</t>
  </si>
  <si>
    <t>Inwit</t>
  </si>
  <si>
    <t>Xbrmib</t>
  </si>
  <si>
    <t>07/08 entrati a 2,55 11/12 raddoppiato size a 1,88</t>
  </si>
  <si>
    <t>Autogrill</t>
  </si>
  <si>
    <t>Heal</t>
  </si>
  <si>
    <t>22/10 metà 7,36 04/03 metà 8,18</t>
  </si>
  <si>
    <t>Atlantia</t>
  </si>
  <si>
    <t>Cerved</t>
  </si>
  <si>
    <t>16/10 metà 6,37 04/01/21 metà 7,24</t>
  </si>
  <si>
    <t>Juventus</t>
  </si>
  <si>
    <t>Nexi</t>
  </si>
  <si>
    <t>15/10 metà 15,38 26/10 metà 14,48 17/12 vendita metà a 16,5 03/03 metà 15,13</t>
  </si>
  <si>
    <t>Enel</t>
  </si>
  <si>
    <t>Digital Bros</t>
  </si>
  <si>
    <t>14/12 dvd 0,15 15/01 metà 19,44 25/01 metà 19,20</t>
  </si>
  <si>
    <t>Avio</t>
  </si>
  <si>
    <t xml:space="preserve">13/04 metà 13,98 10/05 dvd 0,285 01/06 </t>
  </si>
  <si>
    <t>Eurotech</t>
  </si>
  <si>
    <t>16/11 metà 4,00 17/11 metà 4,052 ( 4,058 !) vendita metà 01/12 5,06 25/01 4,476</t>
  </si>
  <si>
    <t>Aquafil</t>
  </si>
  <si>
    <t>10/12 metà 4,74 15/01 metà 4,42</t>
  </si>
  <si>
    <t>Citrix</t>
  </si>
  <si>
    <t>DVD 07/12 0,35 ( pag 22/12)</t>
  </si>
  <si>
    <t>Vertex</t>
  </si>
  <si>
    <t>Unieuro</t>
  </si>
  <si>
    <t>17/12 metà 14,48 04/01/21 metà 13,26</t>
  </si>
  <si>
    <t>Xcel</t>
  </si>
  <si>
    <t>22/12 stacco dvd 0,43 paga 20/01/21</t>
  </si>
  <si>
    <t>Erg</t>
  </si>
  <si>
    <t>16/02 metà 25,45 23/02 metà 24,35</t>
  </si>
  <si>
    <t>Aeffe</t>
  </si>
  <si>
    <t>Piaggio</t>
  </si>
  <si>
    <t>03/03 metà 3,296 + dvd 0,026 19/04 (pag. 21/04) 26/04 metà 3,27</t>
  </si>
  <si>
    <t>Tenaris</t>
  </si>
  <si>
    <t>Cementir</t>
  </si>
  <si>
    <t>16/02 metà 8,58 04/05 metà 9,48</t>
  </si>
  <si>
    <t>Unipol</t>
  </si>
  <si>
    <t>Landi</t>
  </si>
  <si>
    <t>Colgate</t>
  </si>
  <si>
    <t>16/02 dvd 0,44</t>
  </si>
  <si>
    <t>Amplifon</t>
  </si>
  <si>
    <t>Okta</t>
  </si>
  <si>
    <t>Intesa</t>
  </si>
  <si>
    <t>Leonardo</t>
  </si>
  <si>
    <t>Bper</t>
  </si>
  <si>
    <t>08/02 metà 1,89 25/03 metà 1,906</t>
  </si>
  <si>
    <t>Horn.Baumarkt</t>
  </si>
  <si>
    <t>Hera</t>
  </si>
  <si>
    <t>Tinexta</t>
  </si>
  <si>
    <t>Ferrari</t>
  </si>
  <si>
    <t>DVD 19/04 0,867 ( pag 05/05)</t>
  </si>
  <si>
    <t>Stellantis</t>
  </si>
  <si>
    <t>Beghelli</t>
  </si>
  <si>
    <t>Fresenius M.C.</t>
  </si>
  <si>
    <t>Falck</t>
  </si>
  <si>
    <t>Bca Sistema</t>
  </si>
  <si>
    <t>03/03 metà 2,015 25/03 metà 1,968</t>
  </si>
  <si>
    <t>Sogefi</t>
  </si>
  <si>
    <t>25/02 metà 1,366 27/05 metà 1,36</t>
  </si>
  <si>
    <t>Clorox</t>
  </si>
  <si>
    <t>Molson Coors</t>
  </si>
  <si>
    <t>HTWO</t>
  </si>
  <si>
    <t>B. Ifis</t>
  </si>
  <si>
    <t>Prysmian</t>
  </si>
  <si>
    <t>Ovs</t>
  </si>
  <si>
    <t>11/03 metà 1,476 18/06 metà 1,816</t>
  </si>
  <si>
    <t>Mondo Tv</t>
  </si>
  <si>
    <t>Stm</t>
  </si>
  <si>
    <t>Geox</t>
  </si>
  <si>
    <t>04/06 metà 1,196</t>
  </si>
  <si>
    <t>Qualcomm</t>
  </si>
  <si>
    <t>Sanlorenzo</t>
  </si>
  <si>
    <t>Dvd 26/04 0,30 01/09 metà 29,70  28/09 metà 31,25</t>
  </si>
  <si>
    <t>Delivery Hero</t>
  </si>
  <si>
    <t>13/04 metà 124,90 10/05 metà 117,80</t>
  </si>
  <si>
    <t>Diasorin</t>
  </si>
  <si>
    <t>24/05 dvd 1,00 29/06 metà 159,90 metà 13/08 179,60</t>
  </si>
  <si>
    <t>Cerner</t>
  </si>
  <si>
    <t>S.Ferragamo</t>
  </si>
  <si>
    <t>Azimut</t>
  </si>
  <si>
    <t>STM</t>
  </si>
  <si>
    <t>17/08 liq metà 36,29 04/10 liq. Metà 36,68</t>
  </si>
  <si>
    <t>Rai Way</t>
  </si>
  <si>
    <t>24/05 dvd 0,2385 18/11 metà 5,24 22/12 metà 5,06</t>
  </si>
  <si>
    <t>Eni</t>
  </si>
  <si>
    <t>24/05 dvd 0,24</t>
  </si>
  <si>
    <t>Bca Ifis</t>
  </si>
  <si>
    <t>24/05 dvd 0,47 22/06 metà 13,97</t>
  </si>
  <si>
    <t>Telecom</t>
  </si>
  <si>
    <t>30/04 mezza size</t>
  </si>
  <si>
    <t>ETF Cacao</t>
  </si>
  <si>
    <t>03/05 mezza size</t>
  </si>
  <si>
    <t>Brembo</t>
  </si>
  <si>
    <t>Prima I.</t>
  </si>
  <si>
    <t>19/05 mezza size 14,85  15/07 mezza size 15,90 17/08 liq. Metà 18,13 28/09 metà 16,488</t>
  </si>
  <si>
    <t>Coinbase</t>
  </si>
  <si>
    <t>Smib7l</t>
  </si>
  <si>
    <t>Mondadori</t>
  </si>
  <si>
    <t>06/08 metà 1,976</t>
  </si>
  <si>
    <t>mezza size</t>
  </si>
  <si>
    <t>Ascopiave</t>
  </si>
  <si>
    <t>Dvd 19/07 0,183</t>
  </si>
  <si>
    <t>09/11 metà 20,02 10/12 metà 22,78</t>
  </si>
  <si>
    <t>Saipem</t>
  </si>
  <si>
    <t>Nio</t>
  </si>
  <si>
    <t>Saes G.</t>
  </si>
  <si>
    <t>Anima</t>
  </si>
  <si>
    <t>Bff Bank</t>
  </si>
  <si>
    <t>Banca Sistema</t>
  </si>
  <si>
    <t>Saras</t>
  </si>
  <si>
    <t>Webuild</t>
  </si>
  <si>
    <t>Esprinet</t>
  </si>
  <si>
    <t>De Longhi</t>
  </si>
  <si>
    <t>Alstria</t>
  </si>
  <si>
    <t>Mutuionline</t>
  </si>
  <si>
    <t>Tod’s</t>
  </si>
  <si>
    <t>27/10 metà 111,30 06/12 metà 95,98</t>
  </si>
  <si>
    <t>Airbnb</t>
  </si>
  <si>
    <t>19/10 metà 40,02 22/10 metà 38,87</t>
  </si>
  <si>
    <t>Monster Bev. ( USA)</t>
  </si>
  <si>
    <t>Technogym</t>
  </si>
  <si>
    <t>Lcoc</t>
  </si>
  <si>
    <t>08/11 ingresso metà posizione 5,00</t>
  </si>
  <si>
    <t>Teamviewer</t>
  </si>
  <si>
    <t>Unicredit</t>
  </si>
  <si>
    <t>Intel</t>
  </si>
  <si>
    <t>Somma aritmetica delle percentuali di guadagno o perdita realizzata sulle operazioni Long</t>
  </si>
  <si>
    <t>Somma aritmetica delle percentuali di guadagno o perdita realizzata sulle operazioni Short</t>
  </si>
  <si>
    <t>Numero totale delle operazioni chiuse nell'anno 2021</t>
  </si>
  <si>
    <t>Somma aritmetica delle percentuali di guadagno o perdita realizzata sulle operazioni Long e Short (396,09% - 29,88%)</t>
  </si>
  <si>
    <t>Guadagno medio per ogni operazione conclusa nel 2021*</t>
  </si>
  <si>
    <t>* Percentuale lorda al quale vanno applicate tasse e commissioni</t>
  </si>
  <si>
    <t>Risultati MAC Trader Premium 
Anno 2021</t>
  </si>
  <si>
    <t>Ti invitiamo a visitare www.mactrader.it/premium/risultati per scaricare l'excel ufficiale e leggere il commento ai dati. Grazie!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</si>
</sst>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%;[Red]\-0.00%"/>
    <numFmt numFmtId="165" formatCode="[$€-410]\ #,##0.00;[Red]\-[$€-410]\ #,##0.00"/>
    <numFmt numFmtId="166" formatCode="0.00;[Red]\-0.00"/>
    <numFmt numFmtId="167" formatCode="0.0000;[Red]\-0.0000"/>
    <numFmt numFmtId="168" formatCode="0_ ;[Red]\-0\ "/>
  </numFmts>
  <fonts count="7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FF3333"/>
      <name val="Arial"/>
      <family val="2"/>
      <charset val="1"/>
    </font>
    <font>
      <b/>
      <sz val="10"/>
      <name val="Arial"/>
      <family val="2"/>
    </font>
    <font>
      <sz val="12"/>
      <name val="Arial"/>
      <family val="2"/>
      <charset val="1"/>
    </font>
    <font>
      <sz val="30"/>
      <name val="Arial"/>
      <family val="2"/>
      <charset val="1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CCCCCC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166" fontId="0" fillId="0" borderId="0" xfId="0" applyNumberFormat="1"/>
    <xf numFmtId="14" fontId="0" fillId="0" borderId="0" xfId="0" applyNumberFormat="1"/>
    <xf numFmtId="167" fontId="0" fillId="0" borderId="0" xfId="0" applyNumberFormat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/>
    <xf numFmtId="166" fontId="0" fillId="0" borderId="1" xfId="0" applyNumberFormat="1" applyBorder="1"/>
    <xf numFmtId="164" fontId="0" fillId="0" borderId="1" xfId="0" applyNumberFormat="1" applyBorder="1"/>
    <xf numFmtId="166" fontId="0" fillId="0" borderId="0" xfId="0" applyNumberFormat="1" applyBorder="1"/>
    <xf numFmtId="164" fontId="0" fillId="0" borderId="0" xfId="0" applyNumberFormat="1" applyBorder="1"/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left"/>
    </xf>
    <xf numFmtId="14" fontId="0" fillId="0" borderId="0" xfId="0" applyNumberFormat="1" applyFont="1"/>
    <xf numFmtId="0" fontId="2" fillId="0" borderId="1" xfId="0" applyFont="1" applyBorder="1"/>
    <xf numFmtId="10" fontId="0" fillId="0" borderId="0" xfId="0" applyNumberFormat="1"/>
    <xf numFmtId="164" fontId="3" fillId="0" borderId="0" xfId="0" applyNumberFormat="1" applyFont="1"/>
    <xf numFmtId="164" fontId="4" fillId="0" borderId="0" xfId="0" applyNumberFormat="1" applyFont="1"/>
    <xf numFmtId="166" fontId="4" fillId="0" borderId="0" xfId="0" applyNumberFormat="1" applyFont="1"/>
    <xf numFmtId="168" fontId="4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25400</xdr:rowOff>
    </xdr:from>
    <xdr:to>
      <xdr:col>3</xdr:col>
      <xdr:colOff>139700</xdr:colOff>
      <xdr:row>0</xdr:row>
      <xdr:rowOff>990600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B8964E8B-36D1-E346-875B-298FD406F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3400" y="25400"/>
          <a:ext cx="965200" cy="96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82"/>
  <sheetViews>
    <sheetView tabSelected="1" zoomScaleNormal="100" workbookViewId="0">
      <selection activeCell="I16" sqref="I16"/>
    </sheetView>
  </sheetViews>
  <sheetFormatPr baseColWidth="10" defaultColWidth="8.83203125" defaultRowHeight="13" x14ac:dyDescent="0.15"/>
  <cols>
    <col min="1" max="1" width="11.5"/>
    <col min="2" max="2" width="11.5" style="1"/>
    <col min="3" max="3" width="11.5" style="2"/>
    <col min="4" max="6" width="11.5"/>
    <col min="7" max="7" width="13.1640625" customWidth="1"/>
    <col min="8" max="8" width="11.5"/>
    <col min="9" max="9" width="66.6640625" customWidth="1"/>
    <col min="10" max="10" width="11.5"/>
    <col min="11" max="11" width="11.5" style="1"/>
    <col min="12" max="12" width="11.5" style="2"/>
    <col min="13" max="1025" width="11.5"/>
  </cols>
  <sheetData>
    <row r="1" spans="1:17" ht="82" customHeight="1" x14ac:dyDescent="0.15">
      <c r="A1" s="30" t="s">
        <v>145</v>
      </c>
      <c r="B1" s="31"/>
      <c r="C1" s="31"/>
      <c r="D1" s="31"/>
      <c r="E1" s="31"/>
      <c r="F1" s="31"/>
      <c r="G1" s="31"/>
      <c r="H1" s="31"/>
      <c r="I1" s="31"/>
    </row>
    <row r="2" spans="1:17" x14ac:dyDescent="0.15">
      <c r="E2" s="3" t="s">
        <v>0</v>
      </c>
      <c r="I2" s="3" t="s">
        <v>1</v>
      </c>
    </row>
    <row r="3" spans="1:17" x14ac:dyDescent="0.15">
      <c r="I3" s="4">
        <f>(H140)+(H153)</f>
        <v>3.6620929511575415</v>
      </c>
    </row>
    <row r="5" spans="1:17" x14ac:dyDescent="0.15">
      <c r="A5" s="3" t="s">
        <v>3</v>
      </c>
      <c r="B5" s="3" t="s">
        <v>4</v>
      </c>
      <c r="C5" s="5" t="s">
        <v>5</v>
      </c>
      <c r="D5" s="6" t="s">
        <v>6</v>
      </c>
      <c r="E5" s="6" t="s">
        <v>7</v>
      </c>
      <c r="F5" s="6" t="s">
        <v>8</v>
      </c>
      <c r="G5" s="3" t="s">
        <v>9</v>
      </c>
      <c r="H5" s="3" t="s">
        <v>10</v>
      </c>
    </row>
    <row r="7" spans="1:17" x14ac:dyDescent="0.15">
      <c r="A7" s="8">
        <v>43993</v>
      </c>
      <c r="B7" s="8">
        <v>44326</v>
      </c>
      <c r="C7" s="9" t="s">
        <v>13</v>
      </c>
      <c r="D7">
        <v>9.0500000000000007</v>
      </c>
      <c r="E7">
        <v>8.81</v>
      </c>
      <c r="F7">
        <v>9.5</v>
      </c>
      <c r="G7" s="10">
        <f t="shared" ref="G7:G35" si="0">F7-D7</f>
        <v>0.44999999999999929</v>
      </c>
      <c r="H7" s="4">
        <f>(G7/D7)</f>
        <v>4.9723756906077263E-2</v>
      </c>
    </row>
    <row r="8" spans="1:17" x14ac:dyDescent="0.15">
      <c r="A8" s="8">
        <v>44050</v>
      </c>
      <c r="B8" s="8">
        <v>44202</v>
      </c>
      <c r="C8" s="2" t="s">
        <v>14</v>
      </c>
      <c r="D8">
        <v>2.2149999999999999</v>
      </c>
      <c r="F8">
        <v>1.7130000000000001</v>
      </c>
      <c r="G8" s="10">
        <f t="shared" si="0"/>
        <v>-0.50199999999999978</v>
      </c>
      <c r="H8" s="4">
        <f>(G8/D8)*2</f>
        <v>-0.45327313769751676</v>
      </c>
      <c r="I8" t="s">
        <v>15</v>
      </c>
    </row>
    <row r="9" spans="1:17" x14ac:dyDescent="0.15">
      <c r="A9" s="8">
        <v>44078</v>
      </c>
      <c r="B9" s="8">
        <v>44259</v>
      </c>
      <c r="C9" s="2" t="s">
        <v>17</v>
      </c>
      <c r="D9">
        <v>6.83</v>
      </c>
      <c r="F9">
        <v>7.77</v>
      </c>
      <c r="G9" s="10">
        <f t="shared" si="0"/>
        <v>0.9399999999999995</v>
      </c>
      <c r="H9" s="4">
        <f>(G9/D9)</f>
        <v>0.13762811127379201</v>
      </c>
      <c r="I9" t="s">
        <v>18</v>
      </c>
    </row>
    <row r="10" spans="1:17" x14ac:dyDescent="0.15">
      <c r="A10" s="8">
        <v>44109</v>
      </c>
      <c r="B10" s="8">
        <v>44200</v>
      </c>
      <c r="C10" s="2" t="s">
        <v>20</v>
      </c>
      <c r="D10">
        <v>6.03</v>
      </c>
      <c r="E10">
        <v>5.95</v>
      </c>
      <c r="F10">
        <v>6.8049999999999997</v>
      </c>
      <c r="G10" s="10">
        <f t="shared" si="0"/>
        <v>0.77499999999999947</v>
      </c>
      <c r="H10" s="4">
        <f>(G10/D10)</f>
        <v>0.12852404643449411</v>
      </c>
      <c r="I10" t="s">
        <v>21</v>
      </c>
    </row>
    <row r="11" spans="1:17" x14ac:dyDescent="0.15">
      <c r="A11" s="8">
        <v>44119</v>
      </c>
      <c r="B11" s="8">
        <v>44258</v>
      </c>
      <c r="C11" s="2" t="s">
        <v>23</v>
      </c>
      <c r="D11">
        <v>14.93</v>
      </c>
      <c r="E11">
        <v>14.48</v>
      </c>
      <c r="F11">
        <v>15.815</v>
      </c>
      <c r="G11" s="10">
        <f t="shared" si="0"/>
        <v>0.88499999999999979</v>
      </c>
      <c r="H11" s="4">
        <f>(G11/D11)</f>
        <v>5.9276624246483577E-2</v>
      </c>
      <c r="I11" t="s">
        <v>24</v>
      </c>
    </row>
    <row r="12" spans="1:17" x14ac:dyDescent="0.15">
      <c r="A12" s="8">
        <v>44141</v>
      </c>
      <c r="B12" s="8">
        <v>44221</v>
      </c>
      <c r="C12" s="2" t="s">
        <v>26</v>
      </c>
      <c r="D12">
        <v>17.36</v>
      </c>
      <c r="E12">
        <v>15.95</v>
      </c>
      <c r="F12">
        <v>19.32</v>
      </c>
      <c r="G12" s="10">
        <f t="shared" si="0"/>
        <v>1.9600000000000009</v>
      </c>
      <c r="H12" s="4">
        <f>((G12+ 0.15)/D12)</f>
        <v>0.12154377880184336</v>
      </c>
      <c r="I12" t="s">
        <v>27</v>
      </c>
    </row>
    <row r="13" spans="1:17" x14ac:dyDescent="0.15">
      <c r="A13" s="8">
        <v>44147</v>
      </c>
      <c r="B13" s="8">
        <v>44454</v>
      </c>
      <c r="C13" s="2" t="s">
        <v>28</v>
      </c>
      <c r="D13">
        <v>12.95</v>
      </c>
      <c r="E13">
        <v>12.89</v>
      </c>
      <c r="F13">
        <v>12.48</v>
      </c>
      <c r="G13" s="10">
        <f t="shared" si="0"/>
        <v>-0.46999999999999886</v>
      </c>
      <c r="H13" s="4">
        <f>((G13+ 0.285)/D13)</f>
        <v>-1.42857142857142E-2</v>
      </c>
      <c r="I13" t="s">
        <v>29</v>
      </c>
    </row>
    <row r="14" spans="1:17" x14ac:dyDescent="0.15">
      <c r="A14" s="8">
        <v>44151</v>
      </c>
      <c r="B14" s="8">
        <v>44221</v>
      </c>
      <c r="C14" s="2" t="s">
        <v>30</v>
      </c>
      <c r="D14">
        <v>4.0259999999999998</v>
      </c>
      <c r="E14">
        <v>3.65</v>
      </c>
      <c r="F14">
        <v>4.7679999999999998</v>
      </c>
      <c r="G14" s="10">
        <f t="shared" si="0"/>
        <v>0.74199999999999999</v>
      </c>
      <c r="H14" s="4">
        <f>(G14/D14)</f>
        <v>0.18430203676105317</v>
      </c>
      <c r="I14" t="s">
        <v>31</v>
      </c>
      <c r="J14" s="11"/>
      <c r="K14" s="8"/>
      <c r="L14" s="9"/>
      <c r="P14" s="10"/>
      <c r="Q14" s="4"/>
    </row>
    <row r="15" spans="1:17" x14ac:dyDescent="0.15">
      <c r="A15" s="8">
        <v>44154</v>
      </c>
      <c r="B15" s="8">
        <v>44211</v>
      </c>
      <c r="C15" s="2" t="s">
        <v>32</v>
      </c>
      <c r="D15">
        <v>4.34</v>
      </c>
      <c r="E15">
        <v>4.16</v>
      </c>
      <c r="F15">
        <v>4.58</v>
      </c>
      <c r="G15" s="10">
        <f t="shared" si="0"/>
        <v>0.24000000000000021</v>
      </c>
      <c r="H15" s="4">
        <f>(G15/D15)</f>
        <v>5.5299539170506964E-2</v>
      </c>
      <c r="I15" t="s">
        <v>33</v>
      </c>
      <c r="J15" s="11"/>
      <c r="K15" s="8"/>
      <c r="L15" s="9"/>
      <c r="P15" s="10"/>
      <c r="Q15" s="4"/>
    </row>
    <row r="16" spans="1:17" x14ac:dyDescent="0.15">
      <c r="A16" s="8">
        <v>44155</v>
      </c>
      <c r="B16" s="8">
        <v>44258</v>
      </c>
      <c r="C16" s="2" t="s">
        <v>34</v>
      </c>
      <c r="D16">
        <v>121.36</v>
      </c>
      <c r="E16">
        <v>116.9</v>
      </c>
      <c r="F16">
        <v>135.80000000000001</v>
      </c>
      <c r="G16" s="10">
        <f t="shared" si="0"/>
        <v>14.440000000000012</v>
      </c>
      <c r="H16" s="4">
        <f>((G16+ 0.35)/D16)</f>
        <v>0.12186882003955184</v>
      </c>
      <c r="I16" t="s">
        <v>35</v>
      </c>
      <c r="J16" s="11"/>
      <c r="K16" s="8"/>
      <c r="L16" s="9"/>
      <c r="P16" s="10"/>
      <c r="Q16" s="4"/>
    </row>
    <row r="17" spans="1:18" x14ac:dyDescent="0.15">
      <c r="A17" s="8">
        <v>44165</v>
      </c>
      <c r="B17" s="8">
        <v>44230</v>
      </c>
      <c r="C17" s="2" t="s">
        <v>36</v>
      </c>
      <c r="D17">
        <v>227.37</v>
      </c>
      <c r="E17">
        <v>209.9</v>
      </c>
      <c r="F17">
        <v>212.25</v>
      </c>
      <c r="G17" s="10">
        <f t="shared" si="0"/>
        <v>-15.120000000000005</v>
      </c>
      <c r="H17" s="4">
        <f>(G17/D17)</f>
        <v>-6.649953819765142E-2</v>
      </c>
      <c r="J17" s="11"/>
      <c r="K17" s="8"/>
      <c r="L17" s="9"/>
      <c r="P17" s="12"/>
      <c r="Q17" s="4"/>
    </row>
    <row r="18" spans="1:18" x14ac:dyDescent="0.15">
      <c r="A18" s="8">
        <v>44166</v>
      </c>
      <c r="B18" s="8">
        <v>44200</v>
      </c>
      <c r="C18" s="2" t="s">
        <v>37</v>
      </c>
      <c r="D18">
        <v>12.7</v>
      </c>
      <c r="E18">
        <v>12.56</v>
      </c>
      <c r="F18">
        <v>13.87</v>
      </c>
      <c r="G18" s="10">
        <f t="shared" si="0"/>
        <v>1.17</v>
      </c>
      <c r="H18" s="4">
        <f>(G18/D18)</f>
        <v>9.212598425196851E-2</v>
      </c>
      <c r="I18" t="s">
        <v>38</v>
      </c>
      <c r="J18" s="11"/>
      <c r="K18" s="8"/>
      <c r="L18" s="9"/>
      <c r="P18" s="10"/>
      <c r="Q18" s="4"/>
    </row>
    <row r="19" spans="1:18" x14ac:dyDescent="0.15">
      <c r="A19" s="8">
        <v>44168</v>
      </c>
      <c r="B19" s="8">
        <v>44208</v>
      </c>
      <c r="C19" s="2" t="s">
        <v>39</v>
      </c>
      <c r="D19">
        <v>67.7</v>
      </c>
      <c r="E19">
        <v>66.900000000000006</v>
      </c>
      <c r="F19">
        <v>63.45</v>
      </c>
      <c r="G19" s="10">
        <f t="shared" si="0"/>
        <v>-4.25</v>
      </c>
      <c r="H19" s="4">
        <f>((G19+ 0.43)/D19)</f>
        <v>-5.642540620384047E-2</v>
      </c>
      <c r="I19" t="s">
        <v>40</v>
      </c>
      <c r="J19" s="13"/>
      <c r="K19" s="14"/>
      <c r="L19" s="15"/>
      <c r="M19" s="16"/>
      <c r="N19" s="16"/>
      <c r="O19" s="16"/>
      <c r="P19" s="17"/>
      <c r="Q19" s="4"/>
      <c r="R19" s="16"/>
    </row>
    <row r="20" spans="1:18" x14ac:dyDescent="0.15">
      <c r="A20" s="8">
        <v>44169</v>
      </c>
      <c r="B20" s="8">
        <v>44250</v>
      </c>
      <c r="C20" s="2" t="s">
        <v>41</v>
      </c>
      <c r="D20">
        <v>20.2</v>
      </c>
      <c r="E20">
        <v>19.940000000000001</v>
      </c>
      <c r="F20">
        <v>24.9</v>
      </c>
      <c r="G20" s="10">
        <f t="shared" si="0"/>
        <v>4.6999999999999993</v>
      </c>
      <c r="H20" s="4">
        <f>(G20/D20)</f>
        <v>0.23267326732673266</v>
      </c>
      <c r="I20" t="s">
        <v>42</v>
      </c>
      <c r="J20" s="11"/>
      <c r="K20" s="8"/>
      <c r="P20" s="17"/>
      <c r="Q20" s="18"/>
    </row>
    <row r="21" spans="1:18" x14ac:dyDescent="0.15">
      <c r="A21" s="8">
        <v>44183</v>
      </c>
      <c r="B21" s="8">
        <v>44225</v>
      </c>
      <c r="C21" s="2" t="s">
        <v>43</v>
      </c>
      <c r="D21">
        <v>1.1319999999999999</v>
      </c>
      <c r="E21">
        <v>1.04</v>
      </c>
      <c r="F21">
        <v>1.02</v>
      </c>
      <c r="G21" s="10">
        <f t="shared" si="0"/>
        <v>-0.11199999999999988</v>
      </c>
      <c r="H21" s="4">
        <f>(G21/D21)</f>
        <v>-9.8939929328621806E-2</v>
      </c>
      <c r="J21" s="11"/>
      <c r="K21" s="8"/>
      <c r="P21" s="19"/>
      <c r="Q21" s="20"/>
    </row>
    <row r="22" spans="1:18" x14ac:dyDescent="0.15">
      <c r="A22" s="8">
        <v>44188</v>
      </c>
      <c r="B22" s="21">
        <v>44312</v>
      </c>
      <c r="C22" s="2" t="s">
        <v>44</v>
      </c>
      <c r="D22">
        <v>2.6920000000000002</v>
      </c>
      <c r="E22">
        <v>2.59</v>
      </c>
      <c r="F22">
        <v>3.2829999999999999</v>
      </c>
      <c r="G22" s="10">
        <f t="shared" si="0"/>
        <v>0.59099999999999975</v>
      </c>
      <c r="H22" s="4">
        <f>(G22+ ( 0.026/2))/D22</f>
        <v>0.22436849925705785</v>
      </c>
      <c r="I22" t="s">
        <v>45</v>
      </c>
      <c r="J22" s="11"/>
      <c r="K22" s="8"/>
      <c r="P22" s="19"/>
      <c r="Q22" s="20"/>
    </row>
    <row r="23" spans="1:18" x14ac:dyDescent="0.15">
      <c r="A23" s="8">
        <v>44200</v>
      </c>
      <c r="B23" s="8">
        <v>44200</v>
      </c>
      <c r="C23" s="9" t="s">
        <v>46</v>
      </c>
      <c r="D23">
        <v>6.7</v>
      </c>
      <c r="E23">
        <v>6.6</v>
      </c>
      <c r="F23">
        <v>6.5540000000000003</v>
      </c>
      <c r="G23" s="10">
        <f t="shared" si="0"/>
        <v>-0.14599999999999991</v>
      </c>
      <c r="H23" s="4">
        <f>(G23/D23)</f>
        <v>-2.179104477611939E-2</v>
      </c>
      <c r="J23" s="11"/>
      <c r="K23" s="8"/>
      <c r="P23" s="19"/>
      <c r="Q23" s="20"/>
    </row>
    <row r="24" spans="1:18" x14ac:dyDescent="0.15">
      <c r="A24" s="8">
        <v>44201</v>
      </c>
      <c r="B24" s="8">
        <v>44320</v>
      </c>
      <c r="C24" s="9" t="s">
        <v>47</v>
      </c>
      <c r="D24">
        <v>6.62</v>
      </c>
      <c r="E24">
        <v>6.49</v>
      </c>
      <c r="F24">
        <v>9.0299999999999994</v>
      </c>
      <c r="G24" s="10">
        <f t="shared" si="0"/>
        <v>2.4099999999999993</v>
      </c>
      <c r="H24" s="4">
        <f>(G24/D24)</f>
        <v>0.36404833836857992</v>
      </c>
      <c r="I24" t="s">
        <v>48</v>
      </c>
      <c r="J24" s="11"/>
      <c r="K24" s="8"/>
      <c r="P24" s="19"/>
      <c r="Q24" s="20"/>
    </row>
    <row r="25" spans="1:18" x14ac:dyDescent="0.15">
      <c r="A25" s="8">
        <v>44203</v>
      </c>
      <c r="B25" s="8">
        <v>44294</v>
      </c>
      <c r="C25" s="9" t="s">
        <v>49</v>
      </c>
      <c r="D25">
        <v>4.008</v>
      </c>
      <c r="E25">
        <v>3.92</v>
      </c>
      <c r="F25">
        <v>4.6900000000000004</v>
      </c>
      <c r="G25" s="10">
        <f t="shared" si="0"/>
        <v>0.68200000000000038</v>
      </c>
      <c r="H25" s="4">
        <f>(G25/D25)</f>
        <v>0.17015968063872264</v>
      </c>
      <c r="J25" s="11"/>
      <c r="K25" s="8"/>
      <c r="P25" s="19"/>
      <c r="Q25" s="20"/>
    </row>
    <row r="26" spans="1:18" x14ac:dyDescent="0.15">
      <c r="A26" s="8">
        <v>44203</v>
      </c>
      <c r="B26" s="8">
        <v>44204</v>
      </c>
      <c r="C26" s="2" t="s">
        <v>50</v>
      </c>
      <c r="D26">
        <v>0.876</v>
      </c>
      <c r="E26">
        <v>0.82799999999999996</v>
      </c>
      <c r="F26">
        <v>0.92</v>
      </c>
      <c r="G26" s="10">
        <f t="shared" si="0"/>
        <v>4.4000000000000039E-2</v>
      </c>
      <c r="H26" s="4">
        <f>(G26/D26)</f>
        <v>5.0228310502283151E-2</v>
      </c>
      <c r="J26" s="11"/>
      <c r="K26" s="8"/>
      <c r="P26" s="19"/>
      <c r="Q26" s="20"/>
    </row>
    <row r="27" spans="1:18" x14ac:dyDescent="0.15">
      <c r="A27" s="8">
        <v>44204</v>
      </c>
      <c r="B27" s="8">
        <v>44210</v>
      </c>
      <c r="C27" s="2" t="s">
        <v>28</v>
      </c>
      <c r="D27">
        <v>11.88</v>
      </c>
      <c r="E27">
        <v>11.6</v>
      </c>
      <c r="F27">
        <v>12.2</v>
      </c>
      <c r="G27" s="10">
        <f t="shared" si="0"/>
        <v>0.31999999999999851</v>
      </c>
      <c r="H27" s="4">
        <f>(G27/D27)</f>
        <v>2.693602693602681E-2</v>
      </c>
      <c r="J27" s="11"/>
      <c r="K27" s="8"/>
      <c r="L27"/>
      <c r="P27" s="19"/>
      <c r="Q27" s="20"/>
    </row>
    <row r="28" spans="1:18" x14ac:dyDescent="0.15">
      <c r="A28" s="8">
        <v>44207</v>
      </c>
      <c r="B28" s="8">
        <v>44258</v>
      </c>
      <c r="C28" s="2" t="s">
        <v>51</v>
      </c>
      <c r="D28">
        <v>82.62</v>
      </c>
      <c r="E28">
        <v>80.599999999999994</v>
      </c>
      <c r="F28">
        <v>74.75</v>
      </c>
      <c r="G28" s="10">
        <f t="shared" si="0"/>
        <v>-7.8700000000000045</v>
      </c>
      <c r="H28" s="4">
        <f>((G28+ 0.44)/D28)</f>
        <v>-8.9929799080125924E-2</v>
      </c>
      <c r="I28" t="s">
        <v>52</v>
      </c>
      <c r="J28" s="11"/>
      <c r="K28" s="8"/>
      <c r="P28" s="19"/>
      <c r="Q28" s="20"/>
    </row>
    <row r="29" spans="1:18" x14ac:dyDescent="0.15">
      <c r="A29" s="8">
        <v>44208</v>
      </c>
      <c r="B29" s="8">
        <v>44215</v>
      </c>
      <c r="C29" s="9" t="s">
        <v>53</v>
      </c>
      <c r="D29">
        <v>33.72</v>
      </c>
      <c r="E29">
        <v>33.5</v>
      </c>
      <c r="F29">
        <v>34.130000000000003</v>
      </c>
      <c r="G29" s="10">
        <f t="shared" si="0"/>
        <v>0.41000000000000369</v>
      </c>
      <c r="H29" s="4">
        <f t="shared" ref="H29:H35" si="1">(G29/D29)</f>
        <v>1.2158956109134155E-2</v>
      </c>
      <c r="J29" s="11"/>
      <c r="K29" s="8"/>
      <c r="P29" s="19"/>
      <c r="Q29" s="20"/>
    </row>
    <row r="30" spans="1:18" x14ac:dyDescent="0.15">
      <c r="A30" s="8">
        <v>44208</v>
      </c>
      <c r="B30" s="8">
        <v>44341</v>
      </c>
      <c r="C30" s="2" t="s">
        <v>54</v>
      </c>
      <c r="D30">
        <v>254.8</v>
      </c>
      <c r="E30">
        <v>238.5</v>
      </c>
      <c r="F30">
        <v>257</v>
      </c>
      <c r="G30" s="10">
        <f t="shared" si="0"/>
        <v>2.1999999999999886</v>
      </c>
      <c r="H30" s="4">
        <f t="shared" si="1"/>
        <v>8.6342229199371599E-3</v>
      </c>
      <c r="J30" s="11"/>
      <c r="K30" s="8"/>
      <c r="P30" s="19"/>
      <c r="Q30" s="20"/>
    </row>
    <row r="31" spans="1:18" x14ac:dyDescent="0.15">
      <c r="A31" s="8">
        <v>44210</v>
      </c>
      <c r="B31" s="8">
        <v>44211</v>
      </c>
      <c r="C31" s="2" t="s">
        <v>55</v>
      </c>
      <c r="D31">
        <v>1.9056</v>
      </c>
      <c r="E31">
        <v>1.9</v>
      </c>
      <c r="F31">
        <v>1.94</v>
      </c>
      <c r="G31" s="10">
        <f t="shared" si="0"/>
        <v>3.4399999999999986E-2</v>
      </c>
      <c r="H31" s="4">
        <f t="shared" si="1"/>
        <v>1.8052057094878247E-2</v>
      </c>
      <c r="J31" s="11"/>
      <c r="K31" s="8"/>
      <c r="P31" s="19"/>
      <c r="Q31" s="20"/>
    </row>
    <row r="32" spans="1:18" x14ac:dyDescent="0.15">
      <c r="A32" s="8">
        <v>44214</v>
      </c>
      <c r="B32" s="8">
        <v>44221</v>
      </c>
      <c r="C32" s="9" t="s">
        <v>46</v>
      </c>
      <c r="D32">
        <v>6.85</v>
      </c>
      <c r="E32">
        <v>6.77</v>
      </c>
      <c r="F32">
        <v>6.1959999999999997</v>
      </c>
      <c r="G32" s="10">
        <f t="shared" si="0"/>
        <v>-0.65399999999999991</v>
      </c>
      <c r="H32" s="4">
        <f t="shared" si="1"/>
        <v>-9.5474452554744516E-2</v>
      </c>
      <c r="J32" s="11"/>
      <c r="K32" s="8"/>
      <c r="L32" s="9"/>
      <c r="P32" s="19"/>
      <c r="Q32" s="20"/>
    </row>
    <row r="33" spans="1:17" x14ac:dyDescent="0.15">
      <c r="A33" s="8">
        <v>44216</v>
      </c>
      <c r="B33" s="8">
        <v>44221</v>
      </c>
      <c r="C33" s="9" t="s">
        <v>56</v>
      </c>
      <c r="D33">
        <v>5.9359999999999999</v>
      </c>
      <c r="E33">
        <v>5.75</v>
      </c>
      <c r="F33">
        <v>5.4880000000000004</v>
      </c>
      <c r="G33" s="10">
        <f t="shared" si="0"/>
        <v>-0.44799999999999951</v>
      </c>
      <c r="H33" s="4">
        <f t="shared" si="1"/>
        <v>-7.5471698113207461E-2</v>
      </c>
      <c r="J33" s="11"/>
      <c r="K33" s="8"/>
      <c r="L33" s="9"/>
      <c r="P33" s="19"/>
      <c r="Q33" s="20"/>
    </row>
    <row r="34" spans="1:17" x14ac:dyDescent="0.15">
      <c r="A34" s="8">
        <v>44216</v>
      </c>
      <c r="B34" s="8">
        <v>44280</v>
      </c>
      <c r="C34" s="9" t="s">
        <v>57</v>
      </c>
      <c r="D34">
        <v>1.66</v>
      </c>
      <c r="E34">
        <v>1.569</v>
      </c>
      <c r="F34">
        <v>1.8979999999999999</v>
      </c>
      <c r="G34" s="10">
        <f t="shared" si="0"/>
        <v>0.23799999999999999</v>
      </c>
      <c r="H34" s="4">
        <f t="shared" si="1"/>
        <v>0.14337349397590363</v>
      </c>
      <c r="I34" t="s">
        <v>58</v>
      </c>
      <c r="J34" s="11"/>
      <c r="K34" s="8"/>
      <c r="P34" s="19"/>
      <c r="Q34" s="20"/>
    </row>
    <row r="35" spans="1:17" x14ac:dyDescent="0.15">
      <c r="A35" s="8">
        <v>44217</v>
      </c>
      <c r="B35" s="8">
        <v>44250</v>
      </c>
      <c r="C35" s="2" t="s">
        <v>59</v>
      </c>
      <c r="D35">
        <v>34.200000000000003</v>
      </c>
      <c r="E35">
        <v>32.6</v>
      </c>
      <c r="F35">
        <v>31.5</v>
      </c>
      <c r="G35" s="10">
        <f t="shared" si="0"/>
        <v>-2.7000000000000028</v>
      </c>
      <c r="H35" s="4">
        <f t="shared" si="1"/>
        <v>-7.894736842105271E-2</v>
      </c>
      <c r="J35" s="11"/>
      <c r="K35" s="8"/>
      <c r="P35" s="19"/>
      <c r="Q35" s="20"/>
    </row>
    <row r="36" spans="1:17" x14ac:dyDescent="0.15">
      <c r="A36" s="8">
        <v>44221</v>
      </c>
      <c r="B36" s="8">
        <v>44223</v>
      </c>
      <c r="C36" s="9" t="s">
        <v>60</v>
      </c>
      <c r="D36">
        <v>2.85</v>
      </c>
      <c r="E36">
        <v>2.82</v>
      </c>
      <c r="F36">
        <v>2.9</v>
      </c>
      <c r="G36" s="10">
        <f t="shared" ref="G36:G67" si="2">F36-D36</f>
        <v>4.9999999999999822E-2</v>
      </c>
      <c r="H36" s="4">
        <f>(G36/D36)</f>
        <v>1.7543859649122744E-2</v>
      </c>
      <c r="J36" s="11"/>
      <c r="K36" s="8"/>
      <c r="L36" s="9"/>
      <c r="P36" s="19"/>
      <c r="Q36" s="20"/>
    </row>
    <row r="37" spans="1:17" x14ac:dyDescent="0.15">
      <c r="A37" s="8">
        <v>44223</v>
      </c>
      <c r="B37" s="8">
        <v>44223</v>
      </c>
      <c r="C37" s="9" t="s">
        <v>61</v>
      </c>
      <c r="D37">
        <v>19.940000000000001</v>
      </c>
      <c r="E37">
        <v>19.739999999999998</v>
      </c>
      <c r="F37">
        <v>19.36</v>
      </c>
      <c r="G37" s="10">
        <f t="shared" si="2"/>
        <v>-0.58000000000000185</v>
      </c>
      <c r="H37" s="4">
        <f>(G37/D37)</f>
        <v>-2.9087261785356158E-2</v>
      </c>
      <c r="J37" s="11"/>
      <c r="K37" s="8"/>
      <c r="P37" s="19"/>
      <c r="Q37" s="20"/>
    </row>
    <row r="38" spans="1:17" x14ac:dyDescent="0.15">
      <c r="A38" s="8">
        <v>44223</v>
      </c>
      <c r="B38" s="8">
        <v>44223</v>
      </c>
      <c r="C38" s="9" t="s">
        <v>55</v>
      </c>
      <c r="D38">
        <v>1.825</v>
      </c>
      <c r="E38">
        <v>1.8180000000000001</v>
      </c>
      <c r="F38">
        <v>1.79</v>
      </c>
      <c r="G38" s="10">
        <f t="shared" si="2"/>
        <v>-3.499999999999992E-2</v>
      </c>
      <c r="H38" s="4">
        <f>(G38/D38)</f>
        <v>-1.9178082191780778E-2</v>
      </c>
      <c r="J38" s="11"/>
      <c r="K38" s="8"/>
      <c r="L38" s="9"/>
      <c r="P38" s="19"/>
      <c r="Q38" s="20"/>
    </row>
    <row r="39" spans="1:17" x14ac:dyDescent="0.15">
      <c r="A39" s="8">
        <v>44230</v>
      </c>
      <c r="B39" s="8">
        <v>44410</v>
      </c>
      <c r="C39" s="9" t="s">
        <v>62</v>
      </c>
      <c r="D39">
        <v>170.5</v>
      </c>
      <c r="E39">
        <v>169.8</v>
      </c>
      <c r="F39">
        <v>181.1</v>
      </c>
      <c r="G39" s="10">
        <f t="shared" si="2"/>
        <v>10.599999999999994</v>
      </c>
      <c r="H39" s="4">
        <f>(G39+ 0.867)/D39</f>
        <v>6.7255131964809353E-2</v>
      </c>
      <c r="I39" t="s">
        <v>63</v>
      </c>
      <c r="J39" s="11"/>
      <c r="K39" s="8"/>
      <c r="L39"/>
      <c r="P39" s="19"/>
      <c r="Q39" s="20"/>
    </row>
    <row r="40" spans="1:17" x14ac:dyDescent="0.15">
      <c r="A40" s="8">
        <v>44230</v>
      </c>
      <c r="B40" s="8">
        <v>44235</v>
      </c>
      <c r="C40" s="9" t="s">
        <v>64</v>
      </c>
      <c r="D40">
        <v>13.122</v>
      </c>
      <c r="E40">
        <v>12.99</v>
      </c>
      <c r="F40">
        <v>13.66</v>
      </c>
      <c r="G40" s="10">
        <f t="shared" si="2"/>
        <v>0.53800000000000026</v>
      </c>
      <c r="H40" s="4">
        <f t="shared" ref="H40:H61" si="3">(G40/D40)</f>
        <v>4.0999847584209742E-2</v>
      </c>
      <c r="J40" s="11"/>
      <c r="K40" s="8"/>
      <c r="P40" s="19"/>
      <c r="Q40" s="20"/>
    </row>
    <row r="41" spans="1:17" x14ac:dyDescent="0.15">
      <c r="A41" s="8">
        <v>44236</v>
      </c>
      <c r="B41" s="8">
        <v>44354</v>
      </c>
      <c r="C41" s="9" t="s">
        <v>65</v>
      </c>
      <c r="D41">
        <v>0.33300000000000002</v>
      </c>
      <c r="E41">
        <v>0.3</v>
      </c>
      <c r="F41">
        <v>0.372</v>
      </c>
      <c r="G41" s="10">
        <f t="shared" si="2"/>
        <v>3.8999999999999979E-2</v>
      </c>
      <c r="H41" s="4">
        <f t="shared" si="3"/>
        <v>0.11711711711711704</v>
      </c>
      <c r="J41" s="11"/>
      <c r="K41" s="8"/>
      <c r="L41" s="9"/>
      <c r="P41" s="19"/>
      <c r="Q41" s="20"/>
    </row>
    <row r="42" spans="1:17" x14ac:dyDescent="0.15">
      <c r="A42" s="8">
        <v>44237</v>
      </c>
      <c r="B42" s="8">
        <v>44258</v>
      </c>
      <c r="C42" s="22" t="s">
        <v>66</v>
      </c>
      <c r="D42">
        <v>56.7</v>
      </c>
      <c r="E42">
        <v>54.5</v>
      </c>
      <c r="F42">
        <v>57.69</v>
      </c>
      <c r="G42" s="10">
        <f t="shared" si="2"/>
        <v>0.98999999999999488</v>
      </c>
      <c r="H42" s="4">
        <f t="shared" si="3"/>
        <v>1.7460317460317371E-2</v>
      </c>
      <c r="J42" s="11"/>
      <c r="K42" s="8"/>
      <c r="P42" s="19"/>
      <c r="Q42" s="20"/>
    </row>
    <row r="43" spans="1:17" x14ac:dyDescent="0.15">
      <c r="A43" s="8">
        <v>44237</v>
      </c>
      <c r="B43" s="8">
        <v>44315</v>
      </c>
      <c r="C43" s="9" t="s">
        <v>67</v>
      </c>
      <c r="D43">
        <v>6.2</v>
      </c>
      <c r="E43">
        <v>6.11</v>
      </c>
      <c r="F43">
        <v>6.07</v>
      </c>
      <c r="G43" s="10">
        <f t="shared" si="2"/>
        <v>-0.12999999999999989</v>
      </c>
      <c r="H43" s="4">
        <f t="shared" si="3"/>
        <v>-2.0967741935483852E-2</v>
      </c>
      <c r="J43" s="11"/>
      <c r="K43" s="8"/>
      <c r="L43" s="9"/>
      <c r="P43" s="19"/>
      <c r="Q43" s="20"/>
    </row>
    <row r="44" spans="1:17" x14ac:dyDescent="0.15">
      <c r="A44" s="8">
        <v>44238</v>
      </c>
      <c r="B44" s="8">
        <v>44280</v>
      </c>
      <c r="C44" s="9" t="s">
        <v>68</v>
      </c>
      <c r="D44">
        <v>1.9239999999999999</v>
      </c>
      <c r="E44">
        <v>1.88</v>
      </c>
      <c r="F44">
        <v>1.9915</v>
      </c>
      <c r="G44" s="10">
        <f t="shared" si="2"/>
        <v>6.7500000000000115E-2</v>
      </c>
      <c r="H44" s="4">
        <f t="shared" si="3"/>
        <v>3.5083160083160148E-2</v>
      </c>
      <c r="I44" t="s">
        <v>69</v>
      </c>
      <c r="J44" s="11"/>
      <c r="K44" s="8"/>
      <c r="L44" s="9"/>
      <c r="P44" s="19"/>
      <c r="Q44" s="20"/>
    </row>
    <row r="45" spans="1:17" x14ac:dyDescent="0.15">
      <c r="A45" s="8">
        <v>44243</v>
      </c>
      <c r="B45" s="8">
        <v>44343</v>
      </c>
      <c r="C45" s="9" t="s">
        <v>70</v>
      </c>
      <c r="D45">
        <v>1.232</v>
      </c>
      <c r="E45">
        <v>1.2</v>
      </c>
      <c r="F45">
        <v>1.363</v>
      </c>
      <c r="G45" s="10">
        <f t="shared" si="2"/>
        <v>0.13100000000000001</v>
      </c>
      <c r="H45" s="4">
        <f t="shared" si="3"/>
        <v>0.10633116883116883</v>
      </c>
      <c r="I45" t="s">
        <v>71</v>
      </c>
      <c r="J45" s="11"/>
      <c r="K45" s="8"/>
      <c r="L45" s="9"/>
      <c r="P45" s="19"/>
      <c r="Q45" s="20"/>
    </row>
    <row r="46" spans="1:17" x14ac:dyDescent="0.15">
      <c r="A46" s="8">
        <v>44244</v>
      </c>
      <c r="B46" s="8">
        <v>44252</v>
      </c>
      <c r="C46" s="9" t="s">
        <v>72</v>
      </c>
      <c r="D46">
        <v>186.91</v>
      </c>
      <c r="E46">
        <v>182.6</v>
      </c>
      <c r="F46">
        <v>181.32</v>
      </c>
      <c r="G46" s="10">
        <f t="shared" si="2"/>
        <v>-5.5900000000000034</v>
      </c>
      <c r="H46" s="4">
        <f t="shared" si="3"/>
        <v>-2.9907442084425678E-2</v>
      </c>
      <c r="J46" s="11"/>
      <c r="K46" s="8"/>
      <c r="L46" s="9"/>
      <c r="P46" s="19"/>
      <c r="Q46" s="20"/>
    </row>
    <row r="47" spans="1:17" x14ac:dyDescent="0.15">
      <c r="A47" s="8">
        <v>44244</v>
      </c>
      <c r="B47" s="8">
        <v>44272</v>
      </c>
      <c r="C47" s="9" t="s">
        <v>73</v>
      </c>
      <c r="D47">
        <v>45.21</v>
      </c>
      <c r="E47">
        <v>43.3</v>
      </c>
      <c r="F47">
        <v>48.09</v>
      </c>
      <c r="G47" s="10">
        <f t="shared" si="2"/>
        <v>2.8800000000000026</v>
      </c>
      <c r="H47" s="4">
        <f t="shared" si="3"/>
        <v>6.3702720637027269E-2</v>
      </c>
      <c r="J47" s="11"/>
      <c r="K47" s="8"/>
      <c r="L47"/>
      <c r="P47" s="19"/>
      <c r="Q47" s="20"/>
    </row>
    <row r="48" spans="1:17" x14ac:dyDescent="0.15">
      <c r="A48" s="8">
        <v>44245</v>
      </c>
      <c r="B48" s="8">
        <v>44259</v>
      </c>
      <c r="C48" s="9" t="s">
        <v>74</v>
      </c>
      <c r="D48">
        <v>7.97</v>
      </c>
      <c r="E48">
        <v>7.88</v>
      </c>
      <c r="F48">
        <v>7.45</v>
      </c>
      <c r="G48" s="10">
        <f t="shared" si="2"/>
        <v>-0.51999999999999957</v>
      </c>
      <c r="H48" s="4">
        <f t="shared" si="3"/>
        <v>-6.5244667503136705E-2</v>
      </c>
      <c r="J48" s="11"/>
      <c r="K48" s="8"/>
      <c r="L48" s="9"/>
      <c r="P48" s="19"/>
      <c r="Q48" s="20"/>
    </row>
    <row r="49" spans="1:17" x14ac:dyDescent="0.15">
      <c r="A49" s="8">
        <v>44251</v>
      </c>
      <c r="B49" s="8">
        <v>44258</v>
      </c>
      <c r="C49" s="2" t="s">
        <v>64</v>
      </c>
      <c r="D49">
        <v>13.44</v>
      </c>
      <c r="E49">
        <v>13.28</v>
      </c>
      <c r="F49">
        <v>13.864000000000001</v>
      </c>
      <c r="G49" s="10">
        <f t="shared" si="2"/>
        <v>0.42400000000000126</v>
      </c>
      <c r="H49" s="4">
        <f t="shared" si="3"/>
        <v>3.1547619047619144E-2</v>
      </c>
      <c r="J49" s="11"/>
      <c r="K49" s="8"/>
      <c r="L49" s="9"/>
      <c r="P49" s="19"/>
      <c r="Q49" s="20"/>
    </row>
    <row r="50" spans="1:17" x14ac:dyDescent="0.15">
      <c r="A50" s="8">
        <v>44256</v>
      </c>
      <c r="B50" s="8">
        <v>44294</v>
      </c>
      <c r="C50" s="9" t="s">
        <v>75</v>
      </c>
      <c r="D50">
        <v>10.71</v>
      </c>
      <c r="E50">
        <v>9.94</v>
      </c>
      <c r="F50">
        <v>11.06</v>
      </c>
      <c r="G50" s="10">
        <f t="shared" si="2"/>
        <v>0.34999999999999964</v>
      </c>
      <c r="H50" s="4">
        <f t="shared" si="3"/>
        <v>3.267973856209147E-2</v>
      </c>
      <c r="L50" s="9"/>
      <c r="P50" s="19"/>
      <c r="Q50" s="20"/>
    </row>
    <row r="51" spans="1:17" x14ac:dyDescent="0.15">
      <c r="A51" s="8">
        <v>44257</v>
      </c>
      <c r="B51" s="8">
        <v>44257</v>
      </c>
      <c r="C51" s="9" t="s">
        <v>76</v>
      </c>
      <c r="D51">
        <v>27.02</v>
      </c>
      <c r="E51">
        <v>26.9</v>
      </c>
      <c r="F51">
        <v>27.09</v>
      </c>
      <c r="G51" s="10">
        <f t="shared" si="2"/>
        <v>7.0000000000000284E-2</v>
      </c>
      <c r="H51" s="4">
        <f t="shared" si="3"/>
        <v>2.5906735751295442E-3</v>
      </c>
    </row>
    <row r="52" spans="1:17" x14ac:dyDescent="0.15">
      <c r="A52" s="8">
        <v>44258</v>
      </c>
      <c r="B52" s="8">
        <v>44365</v>
      </c>
      <c r="C52" s="9" t="s">
        <v>77</v>
      </c>
      <c r="D52">
        <v>1.1200000000000001</v>
      </c>
      <c r="E52">
        <v>1.06</v>
      </c>
      <c r="F52">
        <v>1.6459999999999999</v>
      </c>
      <c r="G52" s="10">
        <f t="shared" si="2"/>
        <v>0.5259999999999998</v>
      </c>
      <c r="H52" s="4">
        <f t="shared" si="3"/>
        <v>0.46964285714285692</v>
      </c>
      <c r="I52" t="s">
        <v>78</v>
      </c>
    </row>
    <row r="53" spans="1:17" x14ac:dyDescent="0.15">
      <c r="A53" s="8">
        <v>44263</v>
      </c>
      <c r="B53" s="8">
        <v>44270</v>
      </c>
      <c r="C53" s="9" t="s">
        <v>79</v>
      </c>
      <c r="D53">
        <v>1.3069999999999999</v>
      </c>
      <c r="E53">
        <v>1.29</v>
      </c>
      <c r="F53">
        <v>1.42</v>
      </c>
      <c r="G53" s="10">
        <f t="shared" si="2"/>
        <v>0.11299999999999999</v>
      </c>
      <c r="H53" s="4">
        <f t="shared" si="3"/>
        <v>8.6457536342769703E-2</v>
      </c>
      <c r="Q53" s="4"/>
    </row>
    <row r="54" spans="1:17" x14ac:dyDescent="0.15">
      <c r="A54" s="8">
        <v>44264</v>
      </c>
      <c r="B54" s="8">
        <v>44264</v>
      </c>
      <c r="C54" s="9" t="s">
        <v>80</v>
      </c>
      <c r="D54">
        <v>29.43</v>
      </c>
      <c r="E54">
        <v>29.2</v>
      </c>
      <c r="F54">
        <v>29.99</v>
      </c>
      <c r="G54" s="10">
        <f t="shared" si="2"/>
        <v>0.55999999999999872</v>
      </c>
      <c r="H54" s="4">
        <f t="shared" si="3"/>
        <v>1.9028202514441005E-2</v>
      </c>
    </row>
    <row r="55" spans="1:17" x14ac:dyDescent="0.15">
      <c r="A55" s="8">
        <v>44265</v>
      </c>
      <c r="B55" s="8">
        <v>44265</v>
      </c>
      <c r="C55" s="9" t="s">
        <v>80</v>
      </c>
      <c r="D55">
        <v>29.54</v>
      </c>
      <c r="E55">
        <v>29.3</v>
      </c>
      <c r="F55">
        <v>29.56</v>
      </c>
      <c r="G55" s="10">
        <f t="shared" si="2"/>
        <v>1.9999999999999574E-2</v>
      </c>
      <c r="H55" s="4">
        <f t="shared" si="3"/>
        <v>6.7704807041298488E-4</v>
      </c>
    </row>
    <row r="56" spans="1:17" x14ac:dyDescent="0.15">
      <c r="A56" s="8">
        <v>44270</v>
      </c>
      <c r="B56" s="8">
        <v>44365</v>
      </c>
      <c r="C56" s="9" t="s">
        <v>81</v>
      </c>
      <c r="D56">
        <v>0.86599999999999999</v>
      </c>
      <c r="E56">
        <v>0.84799999999999998</v>
      </c>
      <c r="F56">
        <v>1.1679999999999999</v>
      </c>
      <c r="G56" s="10">
        <f t="shared" si="2"/>
        <v>0.30199999999999994</v>
      </c>
      <c r="H56" s="4">
        <f t="shared" si="3"/>
        <v>0.34872979214780592</v>
      </c>
      <c r="I56" t="s">
        <v>82</v>
      </c>
    </row>
    <row r="57" spans="1:17" x14ac:dyDescent="0.15">
      <c r="A57" s="8">
        <v>44270</v>
      </c>
      <c r="B57" s="8">
        <v>44294</v>
      </c>
      <c r="C57" s="9" t="s">
        <v>30</v>
      </c>
      <c r="D57">
        <v>5.0650000000000004</v>
      </c>
      <c r="E57">
        <v>4.8</v>
      </c>
      <c r="F57">
        <v>5.15</v>
      </c>
      <c r="G57" s="10">
        <f t="shared" si="2"/>
        <v>8.4999999999999964E-2</v>
      </c>
      <c r="H57" s="4">
        <f t="shared" si="3"/>
        <v>1.6781836130306014E-2</v>
      </c>
    </row>
    <row r="58" spans="1:17" x14ac:dyDescent="0.15">
      <c r="A58" s="8">
        <v>44270</v>
      </c>
      <c r="B58" s="8">
        <v>44294</v>
      </c>
      <c r="C58" s="9" t="s">
        <v>76</v>
      </c>
      <c r="D58">
        <v>25.86</v>
      </c>
      <c r="E58">
        <v>25.2</v>
      </c>
      <c r="F58">
        <v>27.04</v>
      </c>
      <c r="G58" s="10">
        <f t="shared" si="2"/>
        <v>1.1799999999999997</v>
      </c>
      <c r="H58" s="4">
        <f t="shared" si="3"/>
        <v>4.5630317092034023E-2</v>
      </c>
    </row>
    <row r="59" spans="1:17" x14ac:dyDescent="0.15">
      <c r="A59" s="8">
        <v>44271</v>
      </c>
      <c r="B59" s="8">
        <v>44271</v>
      </c>
      <c r="C59" s="9" t="s">
        <v>80</v>
      </c>
      <c r="D59">
        <v>30.35</v>
      </c>
      <c r="E59">
        <v>30.1</v>
      </c>
      <c r="F59">
        <v>30.85</v>
      </c>
      <c r="G59" s="10">
        <f t="shared" si="2"/>
        <v>0.5</v>
      </c>
      <c r="H59" s="4">
        <f t="shared" si="3"/>
        <v>1.6474464579901153E-2</v>
      </c>
    </row>
    <row r="60" spans="1:17" x14ac:dyDescent="0.15">
      <c r="A60" s="8">
        <v>44271</v>
      </c>
      <c r="B60" s="8">
        <v>44278</v>
      </c>
      <c r="C60" s="9" t="s">
        <v>26</v>
      </c>
      <c r="D60">
        <v>20.9</v>
      </c>
      <c r="E60">
        <v>20.7</v>
      </c>
      <c r="F60">
        <v>21.6</v>
      </c>
      <c r="G60" s="10">
        <f t="shared" si="2"/>
        <v>0.70000000000000284</v>
      </c>
      <c r="H60" s="4">
        <f t="shared" si="3"/>
        <v>3.3492822966507317E-2</v>
      </c>
    </row>
    <row r="61" spans="1:17" x14ac:dyDescent="0.15">
      <c r="A61" s="8">
        <v>44271</v>
      </c>
      <c r="B61" s="8">
        <v>44326</v>
      </c>
      <c r="C61" s="9" t="s">
        <v>83</v>
      </c>
      <c r="D61">
        <v>133.25</v>
      </c>
      <c r="E61">
        <v>127.5</v>
      </c>
      <c r="F61">
        <v>129.30000000000001</v>
      </c>
      <c r="G61" s="10">
        <f t="shared" si="2"/>
        <v>-3.9499999999999886</v>
      </c>
      <c r="H61" s="4">
        <f t="shared" si="3"/>
        <v>-2.964352720450273E-2</v>
      </c>
    </row>
    <row r="62" spans="1:17" x14ac:dyDescent="0.15">
      <c r="A62" s="8">
        <v>44273</v>
      </c>
      <c r="B62" s="8">
        <v>44467</v>
      </c>
      <c r="C62" s="9" t="s">
        <v>84</v>
      </c>
      <c r="D62">
        <v>22.55</v>
      </c>
      <c r="E62">
        <v>21</v>
      </c>
      <c r="F62">
        <v>30.475000000000001</v>
      </c>
      <c r="G62" s="10">
        <f t="shared" si="2"/>
        <v>7.9250000000000007</v>
      </c>
      <c r="H62" s="4">
        <f>((G62+ 0.3)/D62)</f>
        <v>0.36474501108647456</v>
      </c>
      <c r="I62" t="s">
        <v>85</v>
      </c>
    </row>
    <row r="63" spans="1:17" x14ac:dyDescent="0.15">
      <c r="A63" s="8">
        <v>44273</v>
      </c>
      <c r="B63" s="8">
        <v>44274</v>
      </c>
      <c r="C63" s="9" t="s">
        <v>80</v>
      </c>
      <c r="D63">
        <v>30.55</v>
      </c>
      <c r="E63">
        <v>30.3</v>
      </c>
      <c r="F63">
        <v>30.39</v>
      </c>
      <c r="G63" s="10">
        <f t="shared" si="2"/>
        <v>-0.16000000000000014</v>
      </c>
      <c r="H63" s="4">
        <f>((G63)/D63)</f>
        <v>-5.2373158756137527E-3</v>
      </c>
    </row>
    <row r="64" spans="1:17" x14ac:dyDescent="0.15">
      <c r="A64" s="8">
        <v>44274</v>
      </c>
      <c r="B64" s="8">
        <v>44326</v>
      </c>
      <c r="C64" s="9" t="s">
        <v>86</v>
      </c>
      <c r="D64">
        <v>106.05</v>
      </c>
      <c r="E64">
        <v>103.75</v>
      </c>
      <c r="F64">
        <v>121.35</v>
      </c>
      <c r="G64" s="10">
        <f t="shared" si="2"/>
        <v>15.299999999999997</v>
      </c>
      <c r="H64" s="4">
        <f>(G64/D64)</f>
        <v>0.14427157001414426</v>
      </c>
      <c r="I64" t="s">
        <v>87</v>
      </c>
    </row>
    <row r="65" spans="1:9" x14ac:dyDescent="0.15">
      <c r="A65" s="8">
        <v>44277</v>
      </c>
      <c r="B65" s="8">
        <v>44421</v>
      </c>
      <c r="C65" s="9" t="s">
        <v>88</v>
      </c>
      <c r="D65">
        <v>140.5</v>
      </c>
      <c r="E65">
        <v>139</v>
      </c>
      <c r="F65">
        <v>169.75</v>
      </c>
      <c r="G65" s="10">
        <f t="shared" si="2"/>
        <v>29.25</v>
      </c>
      <c r="H65" s="4">
        <f>((G65+ 1)/D65)</f>
        <v>0.21530249110320285</v>
      </c>
      <c r="I65" t="s">
        <v>89</v>
      </c>
    </row>
    <row r="66" spans="1:9" x14ac:dyDescent="0.15">
      <c r="A66" s="8">
        <v>44279</v>
      </c>
      <c r="B66" s="8">
        <v>44279</v>
      </c>
      <c r="C66" s="9" t="s">
        <v>64</v>
      </c>
      <c r="D66">
        <v>14.282</v>
      </c>
      <c r="E66">
        <v>14.21</v>
      </c>
      <c r="F66">
        <v>14.21</v>
      </c>
      <c r="G66" s="10">
        <f t="shared" si="2"/>
        <v>-7.1999999999999176E-2</v>
      </c>
      <c r="H66" s="4">
        <f>(G66/D66)</f>
        <v>-5.0413107407925482E-3</v>
      </c>
    </row>
    <row r="67" spans="1:9" x14ac:dyDescent="0.15">
      <c r="A67" s="8">
        <v>44285</v>
      </c>
      <c r="B67" s="8">
        <v>44330</v>
      </c>
      <c r="C67" s="9" t="s">
        <v>72</v>
      </c>
      <c r="D67">
        <v>193.61</v>
      </c>
      <c r="E67">
        <v>192</v>
      </c>
      <c r="F67">
        <v>182</v>
      </c>
      <c r="G67" s="10">
        <f t="shared" si="2"/>
        <v>-11.610000000000014</v>
      </c>
      <c r="H67" s="4">
        <f>((G67)/D67)</f>
        <v>-5.9965910851712274E-2</v>
      </c>
    </row>
    <row r="68" spans="1:9" x14ac:dyDescent="0.15">
      <c r="A68" s="8">
        <v>44287</v>
      </c>
      <c r="B68" s="8">
        <v>44287</v>
      </c>
      <c r="C68" s="9" t="s">
        <v>80</v>
      </c>
      <c r="D68">
        <v>32.83</v>
      </c>
      <c r="E68">
        <v>32.68</v>
      </c>
      <c r="F68">
        <v>33.085000000000001</v>
      </c>
      <c r="G68" s="10">
        <f t="shared" ref="G68:G99" si="4">F68-D68</f>
        <v>0.25500000000000256</v>
      </c>
      <c r="H68" s="4">
        <f>((G68)/D68)</f>
        <v>7.767286018885244E-3</v>
      </c>
      <c r="I68" s="23"/>
    </row>
    <row r="69" spans="1:9" x14ac:dyDescent="0.15">
      <c r="A69" s="8">
        <v>44287</v>
      </c>
      <c r="B69" s="8">
        <v>44287</v>
      </c>
      <c r="C69" s="9" t="s">
        <v>56</v>
      </c>
      <c r="D69">
        <v>6.97</v>
      </c>
      <c r="E69">
        <v>6.89</v>
      </c>
      <c r="F69">
        <v>7.0179999999999998</v>
      </c>
      <c r="G69" s="10">
        <f t="shared" si="4"/>
        <v>4.8000000000000043E-2</v>
      </c>
      <c r="H69" s="4">
        <f t="shared" ref="H69:H74" si="5">(G69/D69)</f>
        <v>6.8866571018651431E-3</v>
      </c>
    </row>
    <row r="70" spans="1:9" x14ac:dyDescent="0.15">
      <c r="A70" s="8">
        <v>44291</v>
      </c>
      <c r="B70" s="8">
        <v>44396</v>
      </c>
      <c r="C70" s="2" t="s">
        <v>90</v>
      </c>
      <c r="D70">
        <v>72.95</v>
      </c>
      <c r="E70">
        <v>70.92</v>
      </c>
      <c r="F70">
        <v>76.34</v>
      </c>
      <c r="G70" s="10">
        <f t="shared" si="4"/>
        <v>3.3900000000000006</v>
      </c>
      <c r="H70" s="4">
        <f t="shared" si="5"/>
        <v>4.6470185058259089E-2</v>
      </c>
    </row>
    <row r="71" spans="1:9" x14ac:dyDescent="0.15">
      <c r="A71" s="8">
        <v>44292</v>
      </c>
      <c r="B71" s="8">
        <v>44292</v>
      </c>
      <c r="C71" s="9" t="s">
        <v>80</v>
      </c>
      <c r="D71">
        <v>33.1</v>
      </c>
      <c r="E71">
        <v>32.9</v>
      </c>
      <c r="F71">
        <v>33.159999999999997</v>
      </c>
      <c r="G71" s="10">
        <f t="shared" si="4"/>
        <v>5.9999999999995168E-2</v>
      </c>
      <c r="H71" s="4">
        <f t="shared" si="5"/>
        <v>1.8126888217521197E-3</v>
      </c>
    </row>
    <row r="72" spans="1:9" x14ac:dyDescent="0.15">
      <c r="A72" s="8">
        <v>44293</v>
      </c>
      <c r="B72" s="8">
        <v>44294</v>
      </c>
      <c r="C72" s="2" t="s">
        <v>91</v>
      </c>
      <c r="D72">
        <v>16.809999999999999</v>
      </c>
      <c r="E72">
        <v>16.670000000000002</v>
      </c>
      <c r="F72">
        <v>16.2</v>
      </c>
      <c r="G72" s="10">
        <f t="shared" si="4"/>
        <v>-0.60999999999999943</v>
      </c>
      <c r="H72" s="4">
        <f t="shared" si="5"/>
        <v>-3.6287923854848275E-2</v>
      </c>
      <c r="I72" s="23"/>
    </row>
    <row r="73" spans="1:9" x14ac:dyDescent="0.15">
      <c r="A73" s="8">
        <v>44298</v>
      </c>
      <c r="B73" s="8">
        <v>44298</v>
      </c>
      <c r="C73" s="9" t="s">
        <v>92</v>
      </c>
      <c r="D73">
        <v>20.04</v>
      </c>
      <c r="E73">
        <v>19.899999999999999</v>
      </c>
      <c r="F73">
        <v>20.28</v>
      </c>
      <c r="G73" s="10">
        <f t="shared" si="4"/>
        <v>0.24000000000000199</v>
      </c>
      <c r="H73" s="4">
        <f t="shared" si="5"/>
        <v>1.1976047904191716E-2</v>
      </c>
    </row>
    <row r="74" spans="1:9" x14ac:dyDescent="0.15">
      <c r="A74" s="8">
        <v>44300</v>
      </c>
      <c r="B74" s="8">
        <v>44473</v>
      </c>
      <c r="C74" s="2" t="s">
        <v>93</v>
      </c>
      <c r="D74">
        <v>33.08</v>
      </c>
      <c r="E74">
        <v>32.9</v>
      </c>
      <c r="F74">
        <v>36.484999999999999</v>
      </c>
      <c r="G74" s="10">
        <f t="shared" si="4"/>
        <v>3.4050000000000011</v>
      </c>
      <c r="H74" s="4">
        <f t="shared" si="5"/>
        <v>0.10293228536880294</v>
      </c>
      <c r="I74" t="s">
        <v>94</v>
      </c>
    </row>
    <row r="75" spans="1:9" x14ac:dyDescent="0.15">
      <c r="A75" s="8">
        <v>44301</v>
      </c>
      <c r="B75" s="8">
        <v>44552</v>
      </c>
      <c r="C75" s="9" t="s">
        <v>95</v>
      </c>
      <c r="D75">
        <v>4.82</v>
      </c>
      <c r="E75">
        <v>4.72</v>
      </c>
      <c r="F75">
        <v>5.15</v>
      </c>
      <c r="G75" s="10">
        <f t="shared" si="4"/>
        <v>0.33000000000000007</v>
      </c>
      <c r="H75" s="4">
        <f>((G75 + 0.2385)/D75)</f>
        <v>0.1179460580912863</v>
      </c>
      <c r="I75" t="s">
        <v>96</v>
      </c>
    </row>
    <row r="76" spans="1:9" x14ac:dyDescent="0.15">
      <c r="A76" s="8">
        <v>44307</v>
      </c>
      <c r="B76" s="8">
        <v>44307</v>
      </c>
      <c r="C76" s="9" t="s">
        <v>57</v>
      </c>
      <c r="D76">
        <v>1.8585</v>
      </c>
      <c r="E76">
        <v>1.8440000000000001</v>
      </c>
      <c r="F76">
        <v>1.8440000000000001</v>
      </c>
      <c r="G76" s="10">
        <f t="shared" si="4"/>
        <v>-1.4499999999999957E-2</v>
      </c>
      <c r="H76" s="4">
        <f>(G76/D76)</f>
        <v>-7.8019908528382869E-3</v>
      </c>
    </row>
    <row r="77" spans="1:9" x14ac:dyDescent="0.15">
      <c r="A77" s="8">
        <v>44313</v>
      </c>
      <c r="B77" s="8">
        <v>44365</v>
      </c>
      <c r="C77" s="9" t="s">
        <v>97</v>
      </c>
      <c r="D77">
        <v>10.08</v>
      </c>
      <c r="E77">
        <v>10</v>
      </c>
      <c r="F77">
        <v>10.34</v>
      </c>
      <c r="G77" s="10">
        <f t="shared" si="4"/>
        <v>0.25999999999999979</v>
      </c>
      <c r="H77" s="4">
        <f>((G77+ 0.24)/D77)</f>
        <v>4.960317460317458E-2</v>
      </c>
      <c r="I77" t="s">
        <v>98</v>
      </c>
    </row>
    <row r="78" spans="1:9" x14ac:dyDescent="0.15">
      <c r="A78" s="8">
        <v>44314</v>
      </c>
      <c r="B78" s="8">
        <v>44315</v>
      </c>
      <c r="C78" s="9" t="s">
        <v>64</v>
      </c>
      <c r="D78">
        <v>14.336</v>
      </c>
      <c r="E78">
        <v>14.27</v>
      </c>
      <c r="F78">
        <v>13.82</v>
      </c>
      <c r="G78" s="10">
        <f t="shared" si="4"/>
        <v>-0.51600000000000001</v>
      </c>
      <c r="H78" s="4">
        <f>(G78/D78)</f>
        <v>-3.5993303571428568E-2</v>
      </c>
    </row>
    <row r="79" spans="1:9" x14ac:dyDescent="0.15">
      <c r="A79" s="8">
        <v>44314</v>
      </c>
      <c r="B79" s="8">
        <v>44414</v>
      </c>
      <c r="C79" s="2" t="s">
        <v>99</v>
      </c>
      <c r="D79">
        <v>11.7</v>
      </c>
      <c r="E79">
        <v>11.56</v>
      </c>
      <c r="F79">
        <v>13.984999999999999</v>
      </c>
      <c r="G79" s="10">
        <f t="shared" si="4"/>
        <v>2.2850000000000001</v>
      </c>
      <c r="H79" s="4">
        <f>((G79+ 0.47)/D79)</f>
        <v>0.23547008547008547</v>
      </c>
      <c r="I79" t="s">
        <v>100</v>
      </c>
    </row>
    <row r="80" spans="1:9" x14ac:dyDescent="0.15">
      <c r="A80" s="8">
        <v>44316</v>
      </c>
      <c r="B80" s="8">
        <v>44365</v>
      </c>
      <c r="C80" s="9" t="s">
        <v>101</v>
      </c>
      <c r="D80">
        <v>0.45400000000000001</v>
      </c>
      <c r="E80">
        <v>0.42</v>
      </c>
      <c r="F80">
        <v>0.4385</v>
      </c>
      <c r="G80" s="10">
        <f t="shared" si="4"/>
        <v>-1.5500000000000014E-2</v>
      </c>
      <c r="H80" s="4">
        <f>(G80/D80)/2</f>
        <v>-1.7070484581497812E-2</v>
      </c>
      <c r="I80" t="s">
        <v>102</v>
      </c>
    </row>
    <row r="81" spans="1:9" x14ac:dyDescent="0.15">
      <c r="A81" s="8">
        <v>44319</v>
      </c>
      <c r="B81" s="8">
        <v>44326</v>
      </c>
      <c r="C81" s="2" t="s">
        <v>103</v>
      </c>
      <c r="D81">
        <v>5.52</v>
      </c>
      <c r="F81">
        <v>5.83</v>
      </c>
      <c r="G81" s="10">
        <f t="shared" si="4"/>
        <v>0.3100000000000005</v>
      </c>
      <c r="H81" s="4">
        <f>(G81/D81)/2</f>
        <v>2.8079710144927585E-2</v>
      </c>
      <c r="I81" t="s">
        <v>104</v>
      </c>
    </row>
    <row r="82" spans="1:9" x14ac:dyDescent="0.15">
      <c r="A82" s="8">
        <v>44329</v>
      </c>
      <c r="B82" s="8">
        <v>44333</v>
      </c>
      <c r="C82" s="2" t="s">
        <v>105</v>
      </c>
      <c r="D82">
        <v>9.9499999999999993</v>
      </c>
      <c r="E82">
        <v>9.85</v>
      </c>
      <c r="F82">
        <v>10.4</v>
      </c>
      <c r="G82" s="10">
        <f t="shared" si="4"/>
        <v>0.45000000000000107</v>
      </c>
      <c r="H82" s="4">
        <f t="shared" ref="H82:H89" si="6">(G82/D82)</f>
        <v>4.5226130653266444E-2</v>
      </c>
    </row>
    <row r="83" spans="1:9" x14ac:dyDescent="0.15">
      <c r="A83" s="8">
        <v>44329</v>
      </c>
      <c r="B83" s="8">
        <v>44468</v>
      </c>
      <c r="C83" s="2" t="s">
        <v>106</v>
      </c>
      <c r="D83">
        <v>20.399999999999999</v>
      </c>
      <c r="E83">
        <v>19</v>
      </c>
      <c r="F83">
        <v>18.52</v>
      </c>
      <c r="G83" s="10">
        <f t="shared" si="4"/>
        <v>-1.879999999999999</v>
      </c>
      <c r="H83" s="4">
        <f t="shared" si="6"/>
        <v>-9.2156862745098003E-2</v>
      </c>
    </row>
    <row r="84" spans="1:9" x14ac:dyDescent="0.15">
      <c r="A84" s="8">
        <v>44335</v>
      </c>
      <c r="B84" s="8">
        <v>44467</v>
      </c>
      <c r="C84" s="2" t="s">
        <v>64</v>
      </c>
      <c r="D84">
        <v>15.375</v>
      </c>
      <c r="E84">
        <v>14.5</v>
      </c>
      <c r="F84">
        <v>17.309000000000001</v>
      </c>
      <c r="G84" s="10">
        <f t="shared" si="4"/>
        <v>1.9340000000000011</v>
      </c>
      <c r="H84" s="4">
        <f t="shared" si="6"/>
        <v>0.12578861788617893</v>
      </c>
      <c r="I84" t="s">
        <v>107</v>
      </c>
    </row>
    <row r="85" spans="1:9" x14ac:dyDescent="0.15">
      <c r="A85" s="8">
        <v>44335</v>
      </c>
      <c r="B85" s="8">
        <v>44335</v>
      </c>
      <c r="C85" s="2" t="s">
        <v>108</v>
      </c>
      <c r="D85">
        <v>220.01</v>
      </c>
      <c r="E85">
        <v>214.9</v>
      </c>
      <c r="F85">
        <v>223</v>
      </c>
      <c r="G85" s="10">
        <f t="shared" si="4"/>
        <v>2.9900000000000091</v>
      </c>
      <c r="H85" s="4">
        <f t="shared" si="6"/>
        <v>1.3590291350393207E-2</v>
      </c>
    </row>
    <row r="86" spans="1:9" x14ac:dyDescent="0.15">
      <c r="A86" s="8">
        <v>44341</v>
      </c>
      <c r="B86" s="8">
        <v>44341</v>
      </c>
      <c r="C86" s="2" t="s">
        <v>109</v>
      </c>
      <c r="D86">
        <v>7.7549999999999999</v>
      </c>
      <c r="F86">
        <v>7.66</v>
      </c>
      <c r="G86" s="10">
        <f t="shared" si="4"/>
        <v>-9.4999999999999751E-2</v>
      </c>
      <c r="H86" s="4">
        <f t="shared" si="6"/>
        <v>-1.2250161186331368E-2</v>
      </c>
    </row>
    <row r="87" spans="1:9" x14ac:dyDescent="0.15">
      <c r="A87" s="8">
        <v>44343</v>
      </c>
      <c r="B87" s="8">
        <v>44468</v>
      </c>
      <c r="C87" s="2" t="s">
        <v>110</v>
      </c>
      <c r="D87">
        <v>1.724</v>
      </c>
      <c r="E87">
        <v>1.67</v>
      </c>
      <c r="F87">
        <v>1.901</v>
      </c>
      <c r="G87" s="10">
        <f t="shared" si="4"/>
        <v>0.17700000000000005</v>
      </c>
      <c r="H87" s="4">
        <f t="shared" si="6"/>
        <v>0.10266821345707659</v>
      </c>
      <c r="I87" t="s">
        <v>111</v>
      </c>
    </row>
    <row r="88" spans="1:9" x14ac:dyDescent="0.15">
      <c r="A88" s="8">
        <v>44343</v>
      </c>
      <c r="B88" s="8">
        <v>44365</v>
      </c>
      <c r="C88" s="9" t="s">
        <v>30</v>
      </c>
      <c r="D88">
        <v>4.3520000000000003</v>
      </c>
      <c r="E88">
        <v>4.2</v>
      </c>
      <c r="F88">
        <v>4.63</v>
      </c>
      <c r="G88" s="10">
        <f t="shared" si="4"/>
        <v>0.27799999999999958</v>
      </c>
      <c r="H88" s="4">
        <f t="shared" si="6"/>
        <v>6.3878676470588133E-2</v>
      </c>
    </row>
    <row r="89" spans="1:9" x14ac:dyDescent="0.15">
      <c r="A89" s="8">
        <v>44348</v>
      </c>
      <c r="B89" s="8">
        <v>44414</v>
      </c>
      <c r="C89" s="2" t="s">
        <v>76</v>
      </c>
      <c r="D89">
        <v>28.62</v>
      </c>
      <c r="E89">
        <v>28.5</v>
      </c>
      <c r="F89">
        <v>30.87</v>
      </c>
      <c r="G89" s="10">
        <f t="shared" si="4"/>
        <v>2.25</v>
      </c>
      <c r="H89" s="4">
        <f t="shared" si="6"/>
        <v>7.8616352201257858E-2</v>
      </c>
    </row>
    <row r="90" spans="1:9" x14ac:dyDescent="0.15">
      <c r="A90" s="8">
        <v>44348</v>
      </c>
      <c r="B90" s="8">
        <v>44454</v>
      </c>
      <c r="C90" s="2" t="s">
        <v>28</v>
      </c>
      <c r="D90">
        <v>12.98</v>
      </c>
      <c r="E90">
        <v>0</v>
      </c>
      <c r="F90">
        <v>10.98</v>
      </c>
      <c r="G90" s="10">
        <f t="shared" si="4"/>
        <v>-2</v>
      </c>
      <c r="H90" s="4">
        <f>(G90/D90)/2</f>
        <v>-7.7041602465331274E-2</v>
      </c>
      <c r="I90" t="s">
        <v>112</v>
      </c>
    </row>
    <row r="91" spans="1:9" x14ac:dyDescent="0.15">
      <c r="A91" s="8">
        <v>44351</v>
      </c>
      <c r="B91" s="8">
        <v>44372</v>
      </c>
      <c r="C91" s="2" t="s">
        <v>113</v>
      </c>
      <c r="D91">
        <v>3.73</v>
      </c>
      <c r="E91">
        <v>3.625</v>
      </c>
      <c r="F91">
        <v>3.55</v>
      </c>
      <c r="G91" s="10">
        <f t="shared" si="4"/>
        <v>-0.18000000000000016</v>
      </c>
      <c r="H91" s="4">
        <f>(G91/D91)</f>
        <v>-4.8257372654155542E-2</v>
      </c>
    </row>
    <row r="92" spans="1:9" x14ac:dyDescent="0.15">
      <c r="A92" s="8">
        <v>44361</v>
      </c>
      <c r="B92" s="8">
        <v>44361</v>
      </c>
      <c r="C92" s="9" t="s">
        <v>97</v>
      </c>
      <c r="D92">
        <v>10.7</v>
      </c>
      <c r="E92">
        <v>10.68</v>
      </c>
      <c r="F92">
        <v>10.795999999999999</v>
      </c>
      <c r="G92" s="10">
        <f t="shared" si="4"/>
        <v>9.6000000000000085E-2</v>
      </c>
      <c r="H92" s="4">
        <f>(G92/D92)</f>
        <v>8.9719626168224386E-3</v>
      </c>
    </row>
    <row r="93" spans="1:9" x14ac:dyDescent="0.15">
      <c r="A93" s="8">
        <v>44361</v>
      </c>
      <c r="B93" s="8">
        <v>44454</v>
      </c>
      <c r="C93" s="9" t="s">
        <v>25</v>
      </c>
      <c r="D93">
        <v>8.0609999999999999</v>
      </c>
      <c r="E93">
        <v>7.85</v>
      </c>
      <c r="F93">
        <v>7.04</v>
      </c>
      <c r="G93" s="10">
        <f t="shared" si="4"/>
        <v>-1.0209999999999999</v>
      </c>
      <c r="H93" s="4">
        <f>((G93+ 0.183)/D93)</f>
        <v>-0.10395732539387172</v>
      </c>
      <c r="I93" t="s">
        <v>114</v>
      </c>
    </row>
    <row r="94" spans="1:9" x14ac:dyDescent="0.15">
      <c r="A94" s="8">
        <v>44370</v>
      </c>
      <c r="B94" s="8">
        <v>44540</v>
      </c>
      <c r="C94" s="9" t="s">
        <v>91</v>
      </c>
      <c r="D94">
        <v>19.559999999999999</v>
      </c>
      <c r="E94">
        <v>19.350000000000001</v>
      </c>
      <c r="F94">
        <v>21.4</v>
      </c>
      <c r="G94" s="10">
        <f t="shared" si="4"/>
        <v>1.8399999999999999</v>
      </c>
      <c r="H94" s="4">
        <f t="shared" ref="H94:H130" si="7">(G94/D94)</f>
        <v>9.4069529652351741E-2</v>
      </c>
      <c r="I94" t="s">
        <v>115</v>
      </c>
    </row>
    <row r="95" spans="1:9" x14ac:dyDescent="0.15">
      <c r="A95" s="8">
        <v>44375</v>
      </c>
      <c r="B95" s="8">
        <v>44375</v>
      </c>
      <c r="C95" s="2" t="s">
        <v>91</v>
      </c>
      <c r="D95">
        <v>19.54</v>
      </c>
      <c r="E95">
        <v>19.399999999999999</v>
      </c>
      <c r="F95">
        <v>18.88</v>
      </c>
      <c r="G95" s="10">
        <f t="shared" si="4"/>
        <v>-0.66000000000000014</v>
      </c>
      <c r="H95" s="4">
        <f t="shared" si="7"/>
        <v>-3.3776867963152518E-2</v>
      </c>
    </row>
    <row r="96" spans="1:9" x14ac:dyDescent="0.15">
      <c r="A96" s="8">
        <v>44383</v>
      </c>
      <c r="B96" s="8">
        <v>44383</v>
      </c>
      <c r="C96" s="2" t="s">
        <v>116</v>
      </c>
      <c r="D96">
        <v>2.1160000000000001</v>
      </c>
      <c r="E96">
        <v>2.0960000000000001</v>
      </c>
      <c r="F96">
        <v>2.0859999999999999</v>
      </c>
      <c r="G96" s="10">
        <f t="shared" si="4"/>
        <v>-3.0000000000000249E-2</v>
      </c>
      <c r="H96" s="4">
        <f t="shared" si="7"/>
        <v>-1.4177693761814861E-2</v>
      </c>
    </row>
    <row r="97" spans="1:9" x14ac:dyDescent="0.15">
      <c r="A97" s="8">
        <v>44403</v>
      </c>
      <c r="B97" s="8">
        <v>44404</v>
      </c>
      <c r="C97" s="2" t="s">
        <v>13</v>
      </c>
      <c r="D97">
        <v>9.66</v>
      </c>
      <c r="E97">
        <v>9.6199999999999992</v>
      </c>
      <c r="F97">
        <v>9.6980000000000004</v>
      </c>
      <c r="G97" s="10">
        <f t="shared" si="4"/>
        <v>3.8000000000000256E-2</v>
      </c>
      <c r="H97" s="4">
        <f t="shared" si="7"/>
        <v>3.9337474120083081E-3</v>
      </c>
    </row>
    <row r="98" spans="1:9" x14ac:dyDescent="0.15">
      <c r="A98" s="8">
        <v>44404</v>
      </c>
      <c r="B98" s="8">
        <v>44407</v>
      </c>
      <c r="C98" s="9" t="s">
        <v>117</v>
      </c>
      <c r="D98">
        <v>39.51</v>
      </c>
      <c r="E98">
        <v>38.85</v>
      </c>
      <c r="F98">
        <v>41.58</v>
      </c>
      <c r="G98" s="10">
        <f t="shared" si="4"/>
        <v>2.0700000000000003</v>
      </c>
      <c r="H98" s="4">
        <f t="shared" si="7"/>
        <v>5.2391799544419144E-2</v>
      </c>
    </row>
    <row r="99" spans="1:9" x14ac:dyDescent="0.15">
      <c r="A99" s="8">
        <v>44405</v>
      </c>
      <c r="B99" s="8">
        <v>44410</v>
      </c>
      <c r="C99" s="2" t="s">
        <v>92</v>
      </c>
      <c r="D99">
        <v>21.83</v>
      </c>
      <c r="E99">
        <v>21.7</v>
      </c>
      <c r="F99">
        <v>22.18</v>
      </c>
      <c r="G99" s="10">
        <f t="shared" si="4"/>
        <v>0.35000000000000142</v>
      </c>
      <c r="H99" s="4">
        <f t="shared" si="7"/>
        <v>1.6032982134677118E-2</v>
      </c>
    </row>
    <row r="100" spans="1:9" x14ac:dyDescent="0.15">
      <c r="A100" s="8">
        <v>44407</v>
      </c>
      <c r="B100" s="8">
        <v>44407</v>
      </c>
      <c r="C100" s="9" t="s">
        <v>57</v>
      </c>
      <c r="D100">
        <v>1.6319999999999999</v>
      </c>
      <c r="E100">
        <v>1.62</v>
      </c>
      <c r="F100">
        <v>1.6519999999999999</v>
      </c>
      <c r="G100" s="10">
        <f t="shared" ref="G100:G131" si="8">F100-D100</f>
        <v>2.0000000000000018E-2</v>
      </c>
      <c r="H100" s="4">
        <f t="shared" si="7"/>
        <v>1.2254901960784326E-2</v>
      </c>
    </row>
    <row r="101" spans="1:9" x14ac:dyDescent="0.15">
      <c r="A101" s="8">
        <v>44410</v>
      </c>
      <c r="B101" s="8">
        <v>44420</v>
      </c>
      <c r="C101" s="2" t="s">
        <v>118</v>
      </c>
      <c r="D101">
        <v>20.45</v>
      </c>
      <c r="E101">
        <v>19.899999999999999</v>
      </c>
      <c r="F101">
        <v>22.1</v>
      </c>
      <c r="G101" s="10">
        <f t="shared" si="8"/>
        <v>1.6500000000000021</v>
      </c>
      <c r="H101" s="4">
        <f t="shared" si="7"/>
        <v>8.0684596577017223E-2</v>
      </c>
    </row>
    <row r="102" spans="1:9" x14ac:dyDescent="0.15">
      <c r="A102" s="8">
        <v>44411</v>
      </c>
      <c r="B102" s="8">
        <v>44411</v>
      </c>
      <c r="C102" s="2" t="s">
        <v>49</v>
      </c>
      <c r="D102">
        <v>4.4800000000000004</v>
      </c>
      <c r="E102">
        <v>4.46</v>
      </c>
      <c r="F102">
        <v>4.49</v>
      </c>
      <c r="G102" s="10">
        <f t="shared" si="8"/>
        <v>9.9999999999997868E-3</v>
      </c>
      <c r="H102" s="4">
        <f t="shared" si="7"/>
        <v>2.2321428571428093E-3</v>
      </c>
      <c r="I102" s="23"/>
    </row>
    <row r="103" spans="1:9" x14ac:dyDescent="0.15">
      <c r="A103" s="8">
        <v>44413</v>
      </c>
      <c r="B103" s="8">
        <v>44418</v>
      </c>
      <c r="C103" s="2" t="s">
        <v>119</v>
      </c>
      <c r="D103">
        <v>4.2300000000000004</v>
      </c>
      <c r="E103">
        <v>4.2</v>
      </c>
      <c r="F103">
        <v>4.3230000000000004</v>
      </c>
      <c r="G103" s="10">
        <f t="shared" si="8"/>
        <v>9.2999999999999972E-2</v>
      </c>
      <c r="H103" s="4">
        <f t="shared" si="7"/>
        <v>2.198581560283687E-2</v>
      </c>
    </row>
    <row r="104" spans="1:9" x14ac:dyDescent="0.15">
      <c r="A104" s="8">
        <v>44419</v>
      </c>
      <c r="B104" s="8">
        <v>44420</v>
      </c>
      <c r="C104" s="2" t="s">
        <v>120</v>
      </c>
      <c r="D104">
        <v>7.6</v>
      </c>
      <c r="E104">
        <v>7.5</v>
      </c>
      <c r="F104">
        <v>7.8</v>
      </c>
      <c r="G104" s="10">
        <f t="shared" si="8"/>
        <v>0.20000000000000018</v>
      </c>
      <c r="H104" s="4">
        <f t="shared" si="7"/>
        <v>2.6315789473684237E-2</v>
      </c>
    </row>
    <row r="105" spans="1:9" x14ac:dyDescent="0.15">
      <c r="A105" s="8">
        <v>44419</v>
      </c>
      <c r="B105" s="8">
        <v>44432</v>
      </c>
      <c r="C105" s="2" t="s">
        <v>23</v>
      </c>
      <c r="D105">
        <v>17.559999999999999</v>
      </c>
      <c r="E105">
        <v>17.3</v>
      </c>
      <c r="F105">
        <v>17.59</v>
      </c>
      <c r="G105" s="10">
        <f t="shared" si="8"/>
        <v>3.0000000000001137E-2</v>
      </c>
      <c r="H105" s="4">
        <f t="shared" si="7"/>
        <v>1.7084282460137323E-3</v>
      </c>
    </row>
    <row r="106" spans="1:9" x14ac:dyDescent="0.15">
      <c r="A106" s="8">
        <v>44425</v>
      </c>
      <c r="B106" s="8">
        <v>44495</v>
      </c>
      <c r="C106" s="2" t="s">
        <v>14</v>
      </c>
      <c r="D106">
        <v>1.1659999999999999</v>
      </c>
      <c r="F106">
        <v>1.07</v>
      </c>
      <c r="G106" s="10">
        <f t="shared" si="8"/>
        <v>-9.5999999999999863E-2</v>
      </c>
      <c r="H106" s="4">
        <f t="shared" si="7"/>
        <v>-8.2332761578044492E-2</v>
      </c>
    </row>
    <row r="107" spans="1:9" x14ac:dyDescent="0.15">
      <c r="A107" s="8">
        <v>44431</v>
      </c>
      <c r="B107" s="8">
        <v>44446</v>
      </c>
      <c r="C107" s="2" t="s">
        <v>49</v>
      </c>
      <c r="D107">
        <v>4.9240000000000004</v>
      </c>
      <c r="E107">
        <v>4.75</v>
      </c>
      <c r="F107">
        <v>4.9560000000000004</v>
      </c>
      <c r="G107" s="10">
        <f t="shared" si="8"/>
        <v>3.2000000000000028E-2</v>
      </c>
      <c r="H107" s="4">
        <f t="shared" si="7"/>
        <v>6.4987814784727913E-3</v>
      </c>
    </row>
    <row r="108" spans="1:9" x14ac:dyDescent="0.15">
      <c r="A108" s="8">
        <v>44431</v>
      </c>
      <c r="B108" s="8">
        <v>44468</v>
      </c>
      <c r="C108" s="2" t="s">
        <v>121</v>
      </c>
      <c r="D108">
        <v>2.2450000000000001</v>
      </c>
      <c r="E108">
        <v>2.1800000000000002</v>
      </c>
      <c r="F108">
        <v>2.2799999999999998</v>
      </c>
      <c r="G108" s="10">
        <f t="shared" si="8"/>
        <v>3.4999999999999698E-2</v>
      </c>
      <c r="H108" s="4">
        <f t="shared" si="7"/>
        <v>1.5590200445434164E-2</v>
      </c>
    </row>
    <row r="109" spans="1:9" x14ac:dyDescent="0.15">
      <c r="A109" s="8">
        <v>44432</v>
      </c>
      <c r="B109" s="8">
        <v>44438</v>
      </c>
      <c r="C109" s="2" t="s">
        <v>122</v>
      </c>
      <c r="D109">
        <v>0.66600000000000004</v>
      </c>
      <c r="E109">
        <v>0.65</v>
      </c>
      <c r="F109">
        <v>0.70979999999999999</v>
      </c>
      <c r="G109" s="10">
        <f t="shared" si="8"/>
        <v>4.379999999999995E-2</v>
      </c>
      <c r="H109" s="4">
        <f t="shared" si="7"/>
        <v>6.5765765765765691E-2</v>
      </c>
    </row>
    <row r="110" spans="1:9" x14ac:dyDescent="0.15">
      <c r="A110" s="8">
        <v>44433</v>
      </c>
      <c r="B110" s="8">
        <v>44473</v>
      </c>
      <c r="C110" s="2" t="s">
        <v>76</v>
      </c>
      <c r="D110">
        <v>31.66</v>
      </c>
      <c r="E110">
        <v>30.98</v>
      </c>
      <c r="F110">
        <v>29.79</v>
      </c>
      <c r="G110" s="10">
        <f t="shared" si="8"/>
        <v>-1.870000000000001</v>
      </c>
      <c r="H110" s="4">
        <f t="shared" si="7"/>
        <v>-5.9065066329753661E-2</v>
      </c>
    </row>
    <row r="111" spans="1:9" x14ac:dyDescent="0.15">
      <c r="A111" s="8">
        <v>44438</v>
      </c>
      <c r="B111" s="8">
        <v>44438</v>
      </c>
      <c r="C111" s="2" t="s">
        <v>117</v>
      </c>
      <c r="D111">
        <v>37.11</v>
      </c>
      <c r="E111">
        <v>36.799999999999997</v>
      </c>
      <c r="F111">
        <v>37.85</v>
      </c>
      <c r="G111" s="10">
        <f t="shared" si="8"/>
        <v>0.74000000000000199</v>
      </c>
      <c r="H111" s="4">
        <f t="shared" si="7"/>
        <v>1.9940716787927835E-2</v>
      </c>
    </row>
    <row r="112" spans="1:9" x14ac:dyDescent="0.15">
      <c r="A112" s="8">
        <v>44439</v>
      </c>
      <c r="B112" s="8">
        <v>44439</v>
      </c>
      <c r="C112" s="2" t="s">
        <v>109</v>
      </c>
      <c r="D112">
        <v>9.26</v>
      </c>
      <c r="E112">
        <v>9.1</v>
      </c>
      <c r="F112">
        <v>9.09</v>
      </c>
      <c r="G112" s="10">
        <f t="shared" si="8"/>
        <v>-0.16999999999999993</v>
      </c>
      <c r="H112" s="4">
        <f t="shared" si="7"/>
        <v>-1.8358531317494594E-2</v>
      </c>
    </row>
    <row r="113" spans="1:9" x14ac:dyDescent="0.15">
      <c r="A113" s="8">
        <v>44442</v>
      </c>
      <c r="B113" s="8">
        <v>44446</v>
      </c>
      <c r="C113" s="2" t="s">
        <v>123</v>
      </c>
      <c r="D113">
        <v>2.3639999999999999</v>
      </c>
      <c r="E113">
        <v>2.33</v>
      </c>
      <c r="F113">
        <v>2.3199999999999998</v>
      </c>
      <c r="G113" s="10">
        <f t="shared" si="8"/>
        <v>-4.4000000000000039E-2</v>
      </c>
      <c r="H113" s="4">
        <f t="shared" si="7"/>
        <v>-1.8612521150592233E-2</v>
      </c>
    </row>
    <row r="114" spans="1:9" x14ac:dyDescent="0.15">
      <c r="A114" s="8">
        <v>44446</v>
      </c>
      <c r="B114" s="8">
        <v>44447</v>
      </c>
      <c r="C114" s="2" t="s">
        <v>30</v>
      </c>
      <c r="D114">
        <v>5.8</v>
      </c>
      <c r="E114">
        <v>5.7</v>
      </c>
      <c r="F114">
        <v>6.02</v>
      </c>
      <c r="G114" s="10">
        <f t="shared" si="8"/>
        <v>0.21999999999999975</v>
      </c>
      <c r="H114" s="4">
        <f t="shared" si="7"/>
        <v>3.7931034482758579E-2</v>
      </c>
    </row>
    <row r="115" spans="1:9" x14ac:dyDescent="0.15">
      <c r="A115" s="8">
        <v>44448</v>
      </c>
      <c r="B115" s="8">
        <v>44456</v>
      </c>
      <c r="C115" s="2" t="s">
        <v>124</v>
      </c>
      <c r="D115">
        <v>13.5</v>
      </c>
      <c r="E115">
        <v>13.1</v>
      </c>
      <c r="F115">
        <v>12.49</v>
      </c>
      <c r="G115" s="10">
        <f t="shared" si="8"/>
        <v>-1.0099999999999998</v>
      </c>
      <c r="H115" s="4">
        <f t="shared" si="7"/>
        <v>-7.4814814814814792E-2</v>
      </c>
    </row>
    <row r="116" spans="1:9" x14ac:dyDescent="0.15">
      <c r="A116" s="8">
        <v>44448</v>
      </c>
      <c r="B116" s="8">
        <v>44448</v>
      </c>
      <c r="C116" s="2" t="s">
        <v>117</v>
      </c>
      <c r="D116">
        <v>37.83</v>
      </c>
      <c r="E116">
        <v>37.54</v>
      </c>
      <c r="F116">
        <v>38.39</v>
      </c>
      <c r="G116" s="10">
        <f t="shared" si="8"/>
        <v>0.56000000000000227</v>
      </c>
      <c r="H116" s="4">
        <f t="shared" si="7"/>
        <v>1.4803066349458162E-2</v>
      </c>
    </row>
    <row r="117" spans="1:9" x14ac:dyDescent="0.15">
      <c r="A117" s="8">
        <v>44452</v>
      </c>
      <c r="B117" s="8">
        <v>44468</v>
      </c>
      <c r="C117" s="2" t="s">
        <v>30</v>
      </c>
      <c r="D117">
        <v>5.4850000000000003</v>
      </c>
      <c r="E117">
        <v>5.2</v>
      </c>
      <c r="F117">
        <v>5.07</v>
      </c>
      <c r="G117" s="10">
        <f t="shared" si="8"/>
        <v>-0.41500000000000004</v>
      </c>
      <c r="H117" s="4">
        <f t="shared" si="7"/>
        <v>-7.5660893345487701E-2</v>
      </c>
    </row>
    <row r="118" spans="1:9" x14ac:dyDescent="0.15">
      <c r="A118" s="8">
        <v>44453</v>
      </c>
      <c r="B118" s="8">
        <v>44454</v>
      </c>
      <c r="C118" s="2" t="s">
        <v>125</v>
      </c>
      <c r="D118">
        <v>35.5</v>
      </c>
      <c r="E118">
        <v>35.299999999999997</v>
      </c>
      <c r="F118">
        <v>34.6</v>
      </c>
      <c r="G118" s="10">
        <f t="shared" si="8"/>
        <v>-0.89999999999999858</v>
      </c>
      <c r="H118" s="4">
        <f t="shared" si="7"/>
        <v>-2.5352112676056297E-2</v>
      </c>
    </row>
    <row r="119" spans="1:9" x14ac:dyDescent="0.15">
      <c r="A119" s="8">
        <v>44453</v>
      </c>
      <c r="B119" s="8">
        <v>44453</v>
      </c>
      <c r="C119" s="2" t="s">
        <v>117</v>
      </c>
      <c r="D119">
        <v>38.21</v>
      </c>
      <c r="E119">
        <v>37.9</v>
      </c>
      <c r="F119">
        <v>37.880000000000003</v>
      </c>
      <c r="G119" s="10">
        <f t="shared" si="8"/>
        <v>-0.32999999999999829</v>
      </c>
      <c r="H119" s="4">
        <f t="shared" si="7"/>
        <v>-8.6364825961789665E-3</v>
      </c>
    </row>
    <row r="120" spans="1:9" x14ac:dyDescent="0.15">
      <c r="A120" s="8">
        <v>44456</v>
      </c>
      <c r="B120" s="8">
        <v>44468</v>
      </c>
      <c r="C120" t="s">
        <v>126</v>
      </c>
      <c r="D120">
        <v>16.13</v>
      </c>
      <c r="E120">
        <v>15.8</v>
      </c>
      <c r="F120">
        <v>15.75</v>
      </c>
      <c r="G120" s="10">
        <f t="shared" si="8"/>
        <v>-0.37999999999999901</v>
      </c>
      <c r="H120" s="4">
        <f t="shared" si="7"/>
        <v>-2.3558586484810851E-2</v>
      </c>
    </row>
    <row r="121" spans="1:9" x14ac:dyDescent="0.15">
      <c r="A121" s="8">
        <v>44461</v>
      </c>
      <c r="B121" s="8">
        <v>44468</v>
      </c>
      <c r="C121" s="2" t="s">
        <v>44</v>
      </c>
      <c r="D121">
        <v>3.04</v>
      </c>
      <c r="E121">
        <v>2.99</v>
      </c>
      <c r="F121">
        <v>3.0059999999999998</v>
      </c>
      <c r="G121" s="10">
        <f t="shared" si="8"/>
        <v>-3.4000000000000252E-2</v>
      </c>
      <c r="H121" s="4">
        <f t="shared" si="7"/>
        <v>-1.1184210526315873E-2</v>
      </c>
    </row>
    <row r="122" spans="1:9" x14ac:dyDescent="0.15">
      <c r="A122" s="8">
        <v>44468</v>
      </c>
      <c r="B122" s="8">
        <v>44473</v>
      </c>
      <c r="C122" s="2" t="s">
        <v>127</v>
      </c>
      <c r="D122">
        <v>42.7</v>
      </c>
      <c r="E122">
        <v>42</v>
      </c>
      <c r="F122">
        <v>43</v>
      </c>
      <c r="G122" s="10">
        <f t="shared" si="8"/>
        <v>0.29999999999999716</v>
      </c>
      <c r="H122" s="4">
        <f t="shared" si="7"/>
        <v>7.0257611241217131E-3</v>
      </c>
    </row>
    <row r="123" spans="1:9" x14ac:dyDescent="0.15">
      <c r="A123" s="8">
        <v>44470</v>
      </c>
      <c r="B123" s="8">
        <v>44473</v>
      </c>
      <c r="C123" s="2" t="s">
        <v>128</v>
      </c>
      <c r="D123">
        <v>46.16</v>
      </c>
      <c r="E123">
        <v>45</v>
      </c>
      <c r="F123">
        <v>44.98</v>
      </c>
      <c r="G123" s="10">
        <f t="shared" si="8"/>
        <v>-1.1799999999999997</v>
      </c>
      <c r="H123" s="4">
        <f t="shared" si="7"/>
        <v>-2.5563258232235698E-2</v>
      </c>
    </row>
    <row r="124" spans="1:9" x14ac:dyDescent="0.15">
      <c r="A124" s="8">
        <v>44476</v>
      </c>
      <c r="B124" s="8">
        <v>44536</v>
      </c>
      <c r="C124" s="2" t="s">
        <v>86</v>
      </c>
      <c r="D124">
        <v>103.2</v>
      </c>
      <c r="E124">
        <v>99.9</v>
      </c>
      <c r="F124">
        <v>103.64</v>
      </c>
      <c r="G124" s="10">
        <f t="shared" si="8"/>
        <v>0.43999999999999773</v>
      </c>
      <c r="H124" s="4">
        <f t="shared" si="7"/>
        <v>4.2635658914728465E-3</v>
      </c>
      <c r="I124" t="s">
        <v>129</v>
      </c>
    </row>
    <row r="125" spans="1:9" x14ac:dyDescent="0.15">
      <c r="A125" s="8">
        <v>44480</v>
      </c>
      <c r="B125" s="8">
        <v>44491</v>
      </c>
      <c r="C125" s="2" t="s">
        <v>130</v>
      </c>
      <c r="D125">
        <v>170.21</v>
      </c>
      <c r="E125">
        <v>168.9</v>
      </c>
      <c r="F125">
        <v>166.6</v>
      </c>
      <c r="G125" s="10">
        <f t="shared" si="8"/>
        <v>-3.6100000000000136</v>
      </c>
      <c r="H125" s="4">
        <f t="shared" si="7"/>
        <v>-2.1209094647788106E-2</v>
      </c>
    </row>
    <row r="126" spans="1:9" x14ac:dyDescent="0.15">
      <c r="A126" s="8">
        <v>44483</v>
      </c>
      <c r="B126" s="8">
        <v>44491</v>
      </c>
      <c r="C126" s="2" t="s">
        <v>117</v>
      </c>
      <c r="D126">
        <v>36.049999999999997</v>
      </c>
      <c r="E126">
        <v>35.5</v>
      </c>
      <c r="F126">
        <v>39.445</v>
      </c>
      <c r="G126" s="10">
        <f t="shared" si="8"/>
        <v>3.3950000000000031</v>
      </c>
      <c r="H126" s="4">
        <f t="shared" si="7"/>
        <v>9.4174757281553487E-2</v>
      </c>
      <c r="I126" t="s">
        <v>131</v>
      </c>
    </row>
    <row r="127" spans="1:9" x14ac:dyDescent="0.15">
      <c r="A127" s="8">
        <v>44491</v>
      </c>
      <c r="B127" s="8">
        <v>44518</v>
      </c>
      <c r="C127" s="2" t="s">
        <v>97</v>
      </c>
      <c r="D127">
        <v>12.156000000000001</v>
      </c>
      <c r="E127">
        <v>12</v>
      </c>
      <c r="F127">
        <v>12.366</v>
      </c>
      <c r="G127" s="10">
        <f t="shared" si="8"/>
        <v>0.20999999999999908</v>
      </c>
      <c r="H127" s="4">
        <f t="shared" si="7"/>
        <v>1.727541954590318E-2</v>
      </c>
    </row>
    <row r="128" spans="1:9" x14ac:dyDescent="0.15">
      <c r="A128" s="8">
        <v>44502</v>
      </c>
      <c r="B128" s="8">
        <v>44510</v>
      </c>
      <c r="C128" s="2" t="s">
        <v>132</v>
      </c>
      <c r="D128">
        <v>86.11</v>
      </c>
      <c r="E128">
        <v>84.9</v>
      </c>
      <c r="F128">
        <v>92.1</v>
      </c>
      <c r="G128" s="10">
        <f t="shared" si="8"/>
        <v>5.9899999999999949</v>
      </c>
      <c r="H128" s="4">
        <f t="shared" si="7"/>
        <v>6.9562187899198644E-2</v>
      </c>
    </row>
    <row r="129" spans="1:9" x14ac:dyDescent="0.15">
      <c r="A129" s="8">
        <v>44503</v>
      </c>
      <c r="B129" s="8">
        <v>44503</v>
      </c>
      <c r="C129" s="2" t="s">
        <v>122</v>
      </c>
      <c r="D129">
        <v>0.63100000000000001</v>
      </c>
      <c r="E129">
        <v>0.624</v>
      </c>
      <c r="F129">
        <v>0.6492</v>
      </c>
      <c r="G129" s="10">
        <f t="shared" si="8"/>
        <v>1.8199999999999994E-2</v>
      </c>
      <c r="H129" s="4">
        <f t="shared" si="7"/>
        <v>2.8843106180665601E-2</v>
      </c>
    </row>
    <row r="130" spans="1:9" x14ac:dyDescent="0.15">
      <c r="A130" s="8">
        <v>44505</v>
      </c>
      <c r="B130" s="8">
        <v>44518</v>
      </c>
      <c r="C130" s="2" t="s">
        <v>133</v>
      </c>
      <c r="D130">
        <v>9.02</v>
      </c>
      <c r="E130">
        <v>8.93</v>
      </c>
      <c r="F130">
        <v>8.81</v>
      </c>
      <c r="G130" s="10">
        <f t="shared" si="8"/>
        <v>-0.20999999999999908</v>
      </c>
      <c r="H130" s="4">
        <f t="shared" si="7"/>
        <v>-2.3281596452328059E-2</v>
      </c>
    </row>
    <row r="131" spans="1:9" x14ac:dyDescent="0.15">
      <c r="A131" s="8">
        <v>44508</v>
      </c>
      <c r="B131" s="8">
        <v>44560</v>
      </c>
      <c r="C131" s="2" t="s">
        <v>134</v>
      </c>
      <c r="D131">
        <v>5</v>
      </c>
      <c r="E131">
        <v>4.5999999999999996</v>
      </c>
      <c r="F131">
        <v>5.54</v>
      </c>
      <c r="G131" s="10">
        <f t="shared" si="8"/>
        <v>0.54</v>
      </c>
      <c r="H131" s="4">
        <f>(G131/D131)/2</f>
        <v>5.4000000000000006E-2</v>
      </c>
      <c r="I131" t="s">
        <v>135</v>
      </c>
    </row>
    <row r="132" spans="1:9" x14ac:dyDescent="0.15">
      <c r="A132" s="8">
        <v>44510</v>
      </c>
      <c r="B132" s="8">
        <v>44510</v>
      </c>
      <c r="C132" s="2" t="s">
        <v>136</v>
      </c>
      <c r="D132">
        <v>15.055</v>
      </c>
      <c r="E132">
        <v>13.9</v>
      </c>
      <c r="F132">
        <v>13.574999999999999</v>
      </c>
      <c r="G132" s="10">
        <f t="shared" ref="G132:G138" si="9">F132-D132</f>
        <v>-1.4800000000000004</v>
      </c>
      <c r="H132" s="4">
        <f t="shared" ref="H132:H138" si="10">(G132/D132)</f>
        <v>-9.8306210561275351E-2</v>
      </c>
    </row>
    <row r="133" spans="1:9" x14ac:dyDescent="0.15">
      <c r="A133" s="8">
        <v>44511</v>
      </c>
      <c r="B133" s="8">
        <v>44512</v>
      </c>
      <c r="C133" s="2" t="s">
        <v>122</v>
      </c>
      <c r="D133">
        <v>0.64400000000000002</v>
      </c>
      <c r="E133">
        <v>0.63</v>
      </c>
      <c r="F133">
        <v>0.62180000000000002</v>
      </c>
      <c r="G133" s="10">
        <f t="shared" si="9"/>
        <v>-2.2199999999999998E-2</v>
      </c>
      <c r="H133" s="4">
        <f t="shared" si="10"/>
        <v>-3.4472049689440988E-2</v>
      </c>
    </row>
    <row r="134" spans="1:9" x14ac:dyDescent="0.15">
      <c r="A134" s="8">
        <v>44516</v>
      </c>
      <c r="B134" s="8">
        <v>44516</v>
      </c>
      <c r="C134" s="2" t="s">
        <v>137</v>
      </c>
      <c r="D134">
        <v>11.7</v>
      </c>
      <c r="E134">
        <v>11.63</v>
      </c>
      <c r="F134">
        <v>11.56</v>
      </c>
      <c r="G134" s="10">
        <f t="shared" si="9"/>
        <v>-0.13999999999999879</v>
      </c>
      <c r="H134" s="4">
        <f t="shared" si="10"/>
        <v>-1.1965811965811863E-2</v>
      </c>
    </row>
    <row r="135" spans="1:9" x14ac:dyDescent="0.15">
      <c r="A135" s="8">
        <v>44517</v>
      </c>
      <c r="B135" s="8">
        <v>44524</v>
      </c>
      <c r="C135" s="2" t="s">
        <v>138</v>
      </c>
      <c r="D135">
        <v>49.98</v>
      </c>
      <c r="E135">
        <v>49.7</v>
      </c>
      <c r="F135">
        <v>48.854999999999997</v>
      </c>
      <c r="G135" s="10">
        <f t="shared" si="9"/>
        <v>-1.125</v>
      </c>
      <c r="H135" s="4">
        <f t="shared" si="10"/>
        <v>-2.2509003601440578E-2</v>
      </c>
    </row>
    <row r="136" spans="1:9" x14ac:dyDescent="0.15">
      <c r="A136" s="14">
        <v>44523</v>
      </c>
      <c r="B136" s="14">
        <v>44526</v>
      </c>
      <c r="C136" s="15" t="s">
        <v>88</v>
      </c>
      <c r="D136" s="16">
        <v>179.25</v>
      </c>
      <c r="E136" s="16">
        <v>178</v>
      </c>
      <c r="F136" s="16">
        <v>184.45</v>
      </c>
      <c r="G136" s="17">
        <f t="shared" si="9"/>
        <v>5.1999999999999886</v>
      </c>
      <c r="H136" s="4">
        <f t="shared" si="10"/>
        <v>2.9009762900976226E-2</v>
      </c>
    </row>
    <row r="137" spans="1:9" x14ac:dyDescent="0.15">
      <c r="A137" s="8">
        <v>44526</v>
      </c>
      <c r="B137" s="8">
        <v>44559</v>
      </c>
      <c r="C137" s="2" t="s">
        <v>55</v>
      </c>
      <c r="D137">
        <v>2.1819999999999999</v>
      </c>
      <c r="E137">
        <v>2.1579999999999999</v>
      </c>
      <c r="F137">
        <v>2.2785000000000002</v>
      </c>
      <c r="G137" s="10">
        <f t="shared" si="9"/>
        <v>9.6500000000000252E-2</v>
      </c>
      <c r="H137" s="4">
        <f t="shared" si="10"/>
        <v>4.4225481209899289E-2</v>
      </c>
    </row>
    <row r="138" spans="1:9" x14ac:dyDescent="0.15">
      <c r="A138" s="8">
        <v>44546</v>
      </c>
      <c r="B138" s="8">
        <v>44552</v>
      </c>
      <c r="C138" s="2" t="s">
        <v>56</v>
      </c>
      <c r="D138">
        <v>6.0359999999999996</v>
      </c>
      <c r="E138">
        <v>5.99</v>
      </c>
      <c r="F138">
        <v>6.2</v>
      </c>
      <c r="G138" s="10">
        <f t="shared" si="9"/>
        <v>0.16400000000000059</v>
      </c>
      <c r="H138" s="4">
        <f t="shared" si="10"/>
        <v>2.7170311464546158E-2</v>
      </c>
    </row>
    <row r="139" spans="1:9" x14ac:dyDescent="0.15">
      <c r="A139" s="8"/>
      <c r="B139" s="8"/>
      <c r="G139" s="10"/>
      <c r="H139" s="4"/>
    </row>
    <row r="140" spans="1:9" x14ac:dyDescent="0.15">
      <c r="A140" s="36" t="s">
        <v>139</v>
      </c>
      <c r="B140" s="36"/>
      <c r="C140" s="36"/>
      <c r="D140" s="36"/>
      <c r="E140" s="36"/>
      <c r="F140" s="36"/>
      <c r="G140" s="36"/>
      <c r="H140" s="26">
        <f>SUM(H7:H139)</f>
        <v>3.9608789863739227</v>
      </c>
    </row>
    <row r="141" spans="1:9" x14ac:dyDescent="0.15">
      <c r="A141" s="8"/>
      <c r="B141" s="35"/>
      <c r="C141" s="35"/>
      <c r="D141" s="35"/>
      <c r="E141" s="35"/>
      <c r="F141" s="35"/>
      <c r="G141" s="10"/>
      <c r="H141" s="4"/>
    </row>
    <row r="142" spans="1:9" x14ac:dyDescent="0.15">
      <c r="E142" s="3" t="s">
        <v>2</v>
      </c>
    </row>
    <row r="145" spans="1:10" x14ac:dyDescent="0.15">
      <c r="A145" s="3" t="s">
        <v>3</v>
      </c>
      <c r="B145" s="3" t="s">
        <v>11</v>
      </c>
      <c r="C145" s="5" t="s">
        <v>5</v>
      </c>
      <c r="D145" s="6" t="s">
        <v>12</v>
      </c>
      <c r="E145" s="7" t="s">
        <v>7</v>
      </c>
      <c r="F145" s="6" t="s">
        <v>8</v>
      </c>
      <c r="G145" s="3" t="s">
        <v>9</v>
      </c>
      <c r="H145" s="3" t="s">
        <v>10</v>
      </c>
    </row>
    <row r="147" spans="1:10" x14ac:dyDescent="0.15">
      <c r="A147" s="11"/>
      <c r="B147" s="8"/>
      <c r="C147" s="9"/>
      <c r="G147" s="10"/>
      <c r="H147" s="4"/>
    </row>
    <row r="148" spans="1:10" x14ac:dyDescent="0.15">
      <c r="A148" s="11">
        <v>44223</v>
      </c>
      <c r="B148" s="8">
        <v>44235</v>
      </c>
      <c r="C148" s="2" t="s">
        <v>16</v>
      </c>
      <c r="D148">
        <v>4.3</v>
      </c>
      <c r="E148">
        <v>4.5</v>
      </c>
      <c r="F148">
        <v>5.08</v>
      </c>
      <c r="G148" s="10">
        <f>D148-F148</f>
        <v>-0.78000000000000025</v>
      </c>
      <c r="H148" s="4">
        <f>G148/D148</f>
        <v>-0.18139534883720937</v>
      </c>
      <c r="I148" s="16"/>
      <c r="J148" s="24"/>
    </row>
    <row r="149" spans="1:10" x14ac:dyDescent="0.15">
      <c r="A149" s="11">
        <v>44244</v>
      </c>
      <c r="B149" s="8">
        <v>44244</v>
      </c>
      <c r="C149" s="2" t="s">
        <v>19</v>
      </c>
      <c r="D149">
        <v>15.38</v>
      </c>
      <c r="E149">
        <v>15.45</v>
      </c>
      <c r="F149">
        <v>15.3</v>
      </c>
      <c r="G149" s="10">
        <f>D149-F149</f>
        <v>8.0000000000000071E-2</v>
      </c>
      <c r="H149" s="4">
        <f>G149/D149</f>
        <v>5.2015604681404466E-3</v>
      </c>
    </row>
    <row r="150" spans="1:10" x14ac:dyDescent="0.15">
      <c r="A150" s="11">
        <v>44326</v>
      </c>
      <c r="B150" s="8">
        <v>44354</v>
      </c>
      <c r="C150" s="9" t="s">
        <v>22</v>
      </c>
      <c r="D150">
        <v>0.71499999999999997</v>
      </c>
      <c r="E150">
        <v>0.75</v>
      </c>
      <c r="F150">
        <v>0.76749999999999996</v>
      </c>
      <c r="G150" s="10">
        <f>D150-F150</f>
        <v>-5.2499999999999991E-2</v>
      </c>
      <c r="H150" s="4">
        <f>G150/D150</f>
        <v>-7.342657342657341E-2</v>
      </c>
    </row>
    <row r="151" spans="1:10" x14ac:dyDescent="0.15">
      <c r="A151" s="11">
        <v>44473</v>
      </c>
      <c r="B151" s="8">
        <v>44488</v>
      </c>
      <c r="C151" s="9" t="s">
        <v>25</v>
      </c>
      <c r="D151">
        <v>6.7119999999999997</v>
      </c>
      <c r="E151">
        <v>6.75</v>
      </c>
      <c r="F151">
        <v>7.0419999999999998</v>
      </c>
      <c r="G151" s="10">
        <f>D151-F151</f>
        <v>-0.33000000000000007</v>
      </c>
      <c r="H151" s="4">
        <f>G151/D151</f>
        <v>-4.9165673420738985E-2</v>
      </c>
    </row>
    <row r="152" spans="1:10" x14ac:dyDescent="0.15">
      <c r="A152" s="11"/>
      <c r="B152" s="8"/>
      <c r="G152" s="10"/>
      <c r="H152" s="4"/>
    </row>
    <row r="153" spans="1:10" x14ac:dyDescent="0.15">
      <c r="A153" s="37" t="s">
        <v>140</v>
      </c>
      <c r="B153" s="37"/>
      <c r="C153" s="37"/>
      <c r="D153" s="37"/>
      <c r="E153" s="37"/>
      <c r="F153" s="37"/>
      <c r="G153" s="37"/>
      <c r="H153" s="26">
        <f>SUM(H148:H152)</f>
        <v>-0.29878603521638131</v>
      </c>
    </row>
    <row r="154" spans="1:10" x14ac:dyDescent="0.15">
      <c r="A154" s="8"/>
      <c r="B154" s="8"/>
      <c r="G154" s="10"/>
      <c r="H154" s="4"/>
    </row>
    <row r="155" spans="1:10" x14ac:dyDescent="0.15">
      <c r="A155" s="8"/>
      <c r="B155" s="8"/>
      <c r="G155" s="10"/>
      <c r="H155" s="4"/>
    </row>
    <row r="156" spans="1:10" ht="16" x14ac:dyDescent="0.2">
      <c r="A156" s="34" t="s">
        <v>141</v>
      </c>
      <c r="B156" s="34"/>
      <c r="C156" s="34"/>
      <c r="D156" s="34"/>
      <c r="E156" s="34"/>
      <c r="F156" s="34"/>
      <c r="G156" s="28"/>
      <c r="H156" s="29">
        <v>135</v>
      </c>
    </row>
    <row r="157" spans="1:10" ht="30" customHeight="1" x14ac:dyDescent="0.2">
      <c r="A157" s="33" t="s">
        <v>142</v>
      </c>
      <c r="B157" s="33"/>
      <c r="C157" s="33"/>
      <c r="D157" s="33"/>
      <c r="E157" s="33"/>
      <c r="F157" s="33"/>
      <c r="G157" s="33"/>
      <c r="H157" s="27">
        <v>3.6621000000000001</v>
      </c>
    </row>
    <row r="158" spans="1:10" ht="16" x14ac:dyDescent="0.2">
      <c r="A158" s="34" t="s">
        <v>143</v>
      </c>
      <c r="B158" s="34"/>
      <c r="C158" s="34"/>
      <c r="D158" s="34"/>
      <c r="E158" s="34"/>
      <c r="F158" s="34"/>
      <c r="G158" s="34"/>
      <c r="H158" s="27">
        <v>2.7099999999999999E-2</v>
      </c>
    </row>
    <row r="159" spans="1:10" x14ac:dyDescent="0.15">
      <c r="A159" s="8"/>
      <c r="B159" s="8"/>
      <c r="G159" s="10"/>
      <c r="H159" s="4"/>
    </row>
    <row r="160" spans="1:10" x14ac:dyDescent="0.15">
      <c r="A160" s="35" t="s">
        <v>144</v>
      </c>
      <c r="B160" s="35"/>
      <c r="C160" s="35"/>
      <c r="D160" s="35"/>
      <c r="E160" s="35"/>
      <c r="F160" s="35"/>
      <c r="G160" s="35"/>
      <c r="H160" s="4"/>
    </row>
    <row r="161" spans="1:9" x14ac:dyDescent="0.15">
      <c r="A161" s="8"/>
      <c r="B161" s="8"/>
      <c r="G161" s="10"/>
      <c r="H161" s="4"/>
    </row>
    <row r="162" spans="1:9" x14ac:dyDescent="0.15">
      <c r="A162" s="32" t="s">
        <v>146</v>
      </c>
      <c r="B162" s="32"/>
      <c r="C162" s="32"/>
      <c r="D162" s="32"/>
      <c r="E162" s="32"/>
      <c r="F162" s="32"/>
      <c r="G162" s="32"/>
      <c r="H162" s="32"/>
      <c r="I162" s="32"/>
    </row>
    <row r="163" spans="1:9" x14ac:dyDescent="0.15">
      <c r="A163" s="8"/>
      <c r="B163" s="8"/>
      <c r="G163" s="10"/>
      <c r="H163" s="4"/>
    </row>
    <row r="164" spans="1:9" x14ac:dyDescent="0.15">
      <c r="H164" s="4"/>
    </row>
    <row r="165" spans="1:9" x14ac:dyDescent="0.15">
      <c r="A165" s="8"/>
      <c r="B165" s="8"/>
      <c r="G165" s="10"/>
      <c r="H165" s="4"/>
    </row>
    <row r="166" spans="1:9" x14ac:dyDescent="0.15">
      <c r="A166" s="8"/>
      <c r="B166" s="8"/>
      <c r="G166" s="10"/>
      <c r="H166" s="4"/>
    </row>
    <row r="167" spans="1:9" x14ac:dyDescent="0.15">
      <c r="A167" s="8"/>
      <c r="B167" s="8"/>
      <c r="G167" s="10"/>
      <c r="H167" s="4"/>
    </row>
    <row r="168" spans="1:9" x14ac:dyDescent="0.15">
      <c r="A168" s="8"/>
      <c r="B168" s="8"/>
      <c r="G168" s="10"/>
      <c r="H168" s="4"/>
    </row>
    <row r="169" spans="1:9" x14ac:dyDescent="0.15">
      <c r="A169" s="8"/>
      <c r="B169" s="8"/>
      <c r="G169" s="10"/>
      <c r="H169" s="4"/>
    </row>
    <row r="170" spans="1:9" x14ac:dyDescent="0.15">
      <c r="A170" s="8"/>
      <c r="B170" s="8"/>
      <c r="G170" s="10"/>
      <c r="H170" s="4"/>
    </row>
    <row r="171" spans="1:9" x14ac:dyDescent="0.15">
      <c r="A171" s="8"/>
      <c r="B171" s="8"/>
      <c r="G171" s="10"/>
      <c r="H171" s="4"/>
    </row>
    <row r="172" spans="1:9" x14ac:dyDescent="0.15">
      <c r="A172" s="8"/>
      <c r="B172" s="8"/>
      <c r="G172" s="10"/>
      <c r="H172" s="4"/>
    </row>
    <row r="173" spans="1:9" x14ac:dyDescent="0.15">
      <c r="A173" s="8"/>
      <c r="B173" s="8"/>
      <c r="G173" s="10"/>
      <c r="H173" s="4"/>
    </row>
    <row r="174" spans="1:9" x14ac:dyDescent="0.15">
      <c r="A174" s="8"/>
      <c r="B174" s="8"/>
      <c r="G174" s="10"/>
      <c r="H174" s="4"/>
    </row>
    <row r="175" spans="1:9" x14ac:dyDescent="0.15">
      <c r="A175" s="8"/>
      <c r="B175" s="8"/>
      <c r="G175" s="10"/>
      <c r="H175" s="4"/>
    </row>
    <row r="176" spans="1:9" x14ac:dyDescent="0.15">
      <c r="A176" s="8"/>
      <c r="B176" s="8"/>
      <c r="G176" s="10"/>
      <c r="H176" s="4"/>
    </row>
    <row r="177" spans="1:8" x14ac:dyDescent="0.15">
      <c r="A177" s="8"/>
      <c r="B177" s="8"/>
      <c r="G177" s="10"/>
      <c r="H177" s="4"/>
    </row>
    <row r="178" spans="1:8" x14ac:dyDescent="0.15">
      <c r="A178" s="8"/>
      <c r="B178" s="8"/>
      <c r="G178" s="10"/>
      <c r="H178" s="4"/>
    </row>
    <row r="179" spans="1:8" x14ac:dyDescent="0.15">
      <c r="A179" s="8"/>
      <c r="B179" s="8"/>
      <c r="G179" s="10"/>
      <c r="H179" s="4"/>
    </row>
    <row r="180" spans="1:8" x14ac:dyDescent="0.15">
      <c r="A180" s="8"/>
      <c r="B180" s="8"/>
      <c r="G180" s="10"/>
      <c r="H180" s="4"/>
    </row>
    <row r="181" spans="1:8" x14ac:dyDescent="0.15">
      <c r="A181" s="8"/>
      <c r="B181" s="8"/>
      <c r="G181" s="10"/>
      <c r="H181" s="4"/>
    </row>
    <row r="182" spans="1:8" x14ac:dyDescent="0.15">
      <c r="A182" s="8"/>
      <c r="B182" s="8"/>
      <c r="G182" s="10"/>
      <c r="H182" s="4"/>
    </row>
    <row r="183" spans="1:8" x14ac:dyDescent="0.15">
      <c r="A183" s="8"/>
      <c r="B183" s="8"/>
      <c r="G183" s="10"/>
      <c r="H183" s="4"/>
    </row>
    <row r="184" spans="1:8" x14ac:dyDescent="0.15">
      <c r="A184" s="8"/>
      <c r="B184" s="8"/>
      <c r="G184" s="10"/>
      <c r="H184" s="4"/>
    </row>
    <row r="185" spans="1:8" x14ac:dyDescent="0.15">
      <c r="A185" s="8"/>
      <c r="B185" s="8"/>
      <c r="G185" s="10"/>
      <c r="H185" s="4"/>
    </row>
    <row r="186" spans="1:8" x14ac:dyDescent="0.15">
      <c r="A186" s="8"/>
      <c r="B186" s="8"/>
      <c r="G186" s="10"/>
      <c r="H186" s="4"/>
    </row>
    <row r="187" spans="1:8" x14ac:dyDescent="0.15">
      <c r="A187" s="8"/>
      <c r="B187" s="8"/>
      <c r="G187" s="10"/>
      <c r="H187" s="4"/>
    </row>
    <row r="188" spans="1:8" x14ac:dyDescent="0.15">
      <c r="A188" s="8"/>
      <c r="B188" s="8"/>
      <c r="G188" s="10"/>
      <c r="H188" s="4"/>
    </row>
    <row r="189" spans="1:8" x14ac:dyDescent="0.15">
      <c r="A189" s="8"/>
      <c r="B189" s="8"/>
      <c r="G189" s="10"/>
      <c r="H189" s="4"/>
    </row>
    <row r="190" spans="1:8" x14ac:dyDescent="0.15">
      <c r="A190" s="8"/>
      <c r="B190" s="8"/>
      <c r="G190" s="10"/>
      <c r="H190" s="4"/>
    </row>
    <row r="191" spans="1:8" x14ac:dyDescent="0.15">
      <c r="A191" s="8"/>
      <c r="B191" s="8"/>
      <c r="G191" s="10"/>
      <c r="H191" s="4"/>
    </row>
    <row r="192" spans="1:8" x14ac:dyDescent="0.15">
      <c r="A192" s="8"/>
      <c r="B192" s="8"/>
      <c r="G192" s="10"/>
      <c r="H192" s="4"/>
    </row>
    <row r="193" spans="1:8" x14ac:dyDescent="0.15">
      <c r="A193" s="8"/>
      <c r="B193" s="8"/>
      <c r="G193" s="10"/>
      <c r="H193" s="4"/>
    </row>
    <row r="194" spans="1:8" x14ac:dyDescent="0.15">
      <c r="A194" s="8"/>
      <c r="B194" s="8"/>
      <c r="G194" s="10"/>
      <c r="H194" s="4"/>
    </row>
    <row r="195" spans="1:8" x14ac:dyDescent="0.15">
      <c r="A195" s="8"/>
      <c r="B195" s="8"/>
      <c r="G195" s="10"/>
      <c r="H195" s="4"/>
    </row>
    <row r="196" spans="1:8" x14ac:dyDescent="0.15">
      <c r="A196" s="8"/>
      <c r="B196" s="8"/>
      <c r="G196" s="10"/>
      <c r="H196" s="4"/>
    </row>
    <row r="197" spans="1:8" x14ac:dyDescent="0.15">
      <c r="A197" s="8"/>
      <c r="B197" s="8"/>
      <c r="G197" s="10"/>
      <c r="H197" s="4"/>
    </row>
    <row r="198" spans="1:8" x14ac:dyDescent="0.15">
      <c r="A198" s="8"/>
      <c r="B198" s="21"/>
      <c r="G198" s="10"/>
      <c r="H198" s="4"/>
    </row>
    <row r="199" spans="1:8" x14ac:dyDescent="0.15">
      <c r="A199" s="8"/>
      <c r="B199" s="8"/>
      <c r="G199" s="10"/>
      <c r="H199" s="4"/>
    </row>
    <row r="200" spans="1:8" x14ac:dyDescent="0.15">
      <c r="A200" s="8"/>
      <c r="B200" s="8"/>
      <c r="G200" s="10"/>
      <c r="H200" s="4"/>
    </row>
    <row r="201" spans="1:8" x14ac:dyDescent="0.15">
      <c r="A201" s="8"/>
      <c r="B201" s="8"/>
      <c r="G201" s="10"/>
      <c r="H201" s="4"/>
    </row>
    <row r="202" spans="1:8" x14ac:dyDescent="0.15">
      <c r="A202" s="8"/>
      <c r="B202" s="8"/>
      <c r="G202" s="10"/>
      <c r="H202" s="4"/>
    </row>
    <row r="203" spans="1:8" x14ac:dyDescent="0.15">
      <c r="A203" s="8"/>
      <c r="B203" s="8"/>
      <c r="G203" s="10"/>
      <c r="H203" s="4"/>
    </row>
    <row r="204" spans="1:8" x14ac:dyDescent="0.15">
      <c r="A204" s="8"/>
      <c r="B204" s="8"/>
      <c r="G204" s="10"/>
      <c r="H204" s="4"/>
    </row>
    <row r="205" spans="1:8" x14ac:dyDescent="0.15">
      <c r="A205" s="8"/>
      <c r="B205" s="8"/>
      <c r="G205" s="10"/>
      <c r="H205" s="4"/>
    </row>
    <row r="206" spans="1:8" x14ac:dyDescent="0.15">
      <c r="A206" s="8"/>
      <c r="B206" s="8"/>
      <c r="G206" s="10"/>
      <c r="H206" s="4"/>
    </row>
    <row r="207" spans="1:8" x14ac:dyDescent="0.15">
      <c r="A207" s="8"/>
      <c r="B207" s="8"/>
      <c r="G207" s="10"/>
      <c r="H207" s="4"/>
    </row>
    <row r="208" spans="1:8" x14ac:dyDescent="0.15">
      <c r="A208" s="8"/>
      <c r="B208" s="8"/>
      <c r="G208" s="10"/>
      <c r="H208" s="4"/>
    </row>
    <row r="209" spans="1:8" x14ac:dyDescent="0.15">
      <c r="A209" s="8"/>
      <c r="B209" s="8"/>
      <c r="G209" s="10"/>
      <c r="H209" s="4"/>
    </row>
    <row r="210" spans="1:8" x14ac:dyDescent="0.15">
      <c r="A210" s="8"/>
      <c r="B210" s="8"/>
      <c r="C210"/>
      <c r="G210" s="10">
        <f t="shared" ref="G210:G262" si="11">F210-D210</f>
        <v>0</v>
      </c>
      <c r="H210" s="4"/>
    </row>
    <row r="211" spans="1:8" x14ac:dyDescent="0.15">
      <c r="A211" s="8"/>
      <c r="B211" s="8"/>
      <c r="G211" s="10">
        <f t="shared" si="11"/>
        <v>0</v>
      </c>
      <c r="H211" s="4"/>
    </row>
    <row r="212" spans="1:8" x14ac:dyDescent="0.15">
      <c r="A212" s="8"/>
      <c r="B212" s="8"/>
      <c r="G212" s="10">
        <f t="shared" si="11"/>
        <v>0</v>
      </c>
      <c r="H212" s="4"/>
    </row>
    <row r="213" spans="1:8" x14ac:dyDescent="0.15">
      <c r="A213" s="8"/>
      <c r="B213" s="8"/>
      <c r="G213" s="10">
        <f t="shared" si="11"/>
        <v>0</v>
      </c>
      <c r="H213" s="4"/>
    </row>
    <row r="214" spans="1:8" x14ac:dyDescent="0.15">
      <c r="A214" s="8"/>
      <c r="B214" s="8"/>
      <c r="G214" s="10">
        <f t="shared" si="11"/>
        <v>0</v>
      </c>
      <c r="H214" s="4"/>
    </row>
    <row r="215" spans="1:8" x14ac:dyDescent="0.15">
      <c r="A215" s="8"/>
      <c r="B215" s="8"/>
      <c r="G215" s="10">
        <f t="shared" si="11"/>
        <v>0</v>
      </c>
      <c r="H215" s="4"/>
    </row>
    <row r="216" spans="1:8" x14ac:dyDescent="0.15">
      <c r="A216" s="8"/>
      <c r="B216" s="8"/>
      <c r="G216" s="10">
        <f t="shared" si="11"/>
        <v>0</v>
      </c>
      <c r="H216" s="4"/>
    </row>
    <row r="217" spans="1:8" x14ac:dyDescent="0.15">
      <c r="A217" s="8"/>
      <c r="B217" s="8"/>
      <c r="G217" s="10">
        <f t="shared" si="11"/>
        <v>0</v>
      </c>
      <c r="H217" s="4"/>
    </row>
    <row r="218" spans="1:8" x14ac:dyDescent="0.15">
      <c r="A218" s="8"/>
      <c r="B218" s="8"/>
      <c r="G218" s="10">
        <f t="shared" si="11"/>
        <v>0</v>
      </c>
      <c r="H218" s="4"/>
    </row>
    <row r="219" spans="1:8" x14ac:dyDescent="0.15">
      <c r="A219" s="8"/>
      <c r="B219" s="8"/>
      <c r="G219" s="10">
        <f t="shared" si="11"/>
        <v>0</v>
      </c>
      <c r="H219" s="4"/>
    </row>
    <row r="220" spans="1:8" x14ac:dyDescent="0.15">
      <c r="A220" s="8"/>
      <c r="B220" s="8"/>
      <c r="G220" s="10">
        <f t="shared" si="11"/>
        <v>0</v>
      </c>
      <c r="H220" s="4"/>
    </row>
    <row r="221" spans="1:8" x14ac:dyDescent="0.15">
      <c r="A221" s="8"/>
      <c r="B221" s="8"/>
      <c r="G221" s="10">
        <f t="shared" si="11"/>
        <v>0</v>
      </c>
      <c r="H221" s="4"/>
    </row>
    <row r="222" spans="1:8" x14ac:dyDescent="0.15">
      <c r="A222" s="8"/>
      <c r="B222" s="8"/>
      <c r="C222" s="9"/>
      <c r="G222" s="10">
        <f t="shared" si="11"/>
        <v>0</v>
      </c>
      <c r="H222" s="4"/>
    </row>
    <row r="223" spans="1:8" x14ac:dyDescent="0.15">
      <c r="A223" s="8"/>
      <c r="B223" s="8"/>
      <c r="G223" s="10">
        <f t="shared" si="11"/>
        <v>0</v>
      </c>
      <c r="H223" s="4"/>
    </row>
    <row r="224" spans="1:8" x14ac:dyDescent="0.15">
      <c r="A224" s="8"/>
      <c r="B224" s="8"/>
      <c r="G224" s="10">
        <f t="shared" si="11"/>
        <v>0</v>
      </c>
      <c r="H224" s="4"/>
    </row>
    <row r="225" spans="1:8" x14ac:dyDescent="0.15">
      <c r="A225" s="8"/>
      <c r="B225" s="8"/>
      <c r="G225" s="10">
        <f t="shared" si="11"/>
        <v>0</v>
      </c>
      <c r="H225" s="4"/>
    </row>
    <row r="226" spans="1:8" x14ac:dyDescent="0.15">
      <c r="A226" s="8"/>
      <c r="B226" s="8"/>
      <c r="G226" s="10">
        <f t="shared" si="11"/>
        <v>0</v>
      </c>
      <c r="H226" s="4"/>
    </row>
    <row r="227" spans="1:8" x14ac:dyDescent="0.15">
      <c r="A227" s="8"/>
      <c r="B227" s="8"/>
      <c r="G227" s="10">
        <f t="shared" si="11"/>
        <v>0</v>
      </c>
      <c r="H227" s="4"/>
    </row>
    <row r="228" spans="1:8" x14ac:dyDescent="0.15">
      <c r="A228" s="8"/>
      <c r="B228" s="8"/>
      <c r="G228" s="10">
        <f t="shared" si="11"/>
        <v>0</v>
      </c>
      <c r="H228" s="4"/>
    </row>
    <row r="229" spans="1:8" x14ac:dyDescent="0.15">
      <c r="A229" s="8"/>
      <c r="B229" s="8"/>
      <c r="C229"/>
      <c r="G229" s="10">
        <f t="shared" si="11"/>
        <v>0</v>
      </c>
      <c r="H229" s="4"/>
    </row>
    <row r="230" spans="1:8" x14ac:dyDescent="0.15">
      <c r="A230" s="8"/>
      <c r="B230" s="8"/>
      <c r="C230" s="9"/>
      <c r="G230" s="10">
        <f t="shared" si="11"/>
        <v>0</v>
      </c>
      <c r="H230" s="4"/>
    </row>
    <row r="231" spans="1:8" x14ac:dyDescent="0.15">
      <c r="A231" s="8"/>
      <c r="B231" s="8"/>
      <c r="G231" s="10">
        <f t="shared" si="11"/>
        <v>0</v>
      </c>
      <c r="H231" s="4"/>
    </row>
    <row r="232" spans="1:8" x14ac:dyDescent="0.15">
      <c r="A232" s="8"/>
      <c r="B232" s="8"/>
      <c r="G232" s="10">
        <f t="shared" si="11"/>
        <v>0</v>
      </c>
      <c r="H232" s="4"/>
    </row>
    <row r="233" spans="1:8" x14ac:dyDescent="0.15">
      <c r="A233" s="8"/>
      <c r="B233" s="8"/>
      <c r="C233"/>
      <c r="G233" s="10">
        <f t="shared" si="11"/>
        <v>0</v>
      </c>
      <c r="H233" s="4"/>
    </row>
    <row r="234" spans="1:8" x14ac:dyDescent="0.15">
      <c r="A234" s="8"/>
      <c r="B234" s="8"/>
      <c r="G234" s="10">
        <f t="shared" si="11"/>
        <v>0</v>
      </c>
      <c r="H234" s="4"/>
    </row>
    <row r="235" spans="1:8" x14ac:dyDescent="0.15">
      <c r="A235" s="8"/>
      <c r="B235" s="8"/>
      <c r="G235" s="10">
        <f t="shared" si="11"/>
        <v>0</v>
      </c>
      <c r="H235" s="4"/>
    </row>
    <row r="236" spans="1:8" x14ac:dyDescent="0.15">
      <c r="A236" s="8"/>
      <c r="B236" s="8"/>
      <c r="G236" s="10">
        <f t="shared" si="11"/>
        <v>0</v>
      </c>
      <c r="H236" s="4"/>
    </row>
    <row r="237" spans="1:8" x14ac:dyDescent="0.15">
      <c r="A237" s="8"/>
      <c r="B237" s="8"/>
      <c r="G237" s="10">
        <f t="shared" si="11"/>
        <v>0</v>
      </c>
      <c r="H237" s="4"/>
    </row>
    <row r="238" spans="1:8" x14ac:dyDescent="0.15">
      <c r="A238" s="8"/>
      <c r="B238" s="8"/>
      <c r="G238" s="10">
        <f t="shared" si="11"/>
        <v>0</v>
      </c>
      <c r="H238" s="4"/>
    </row>
    <row r="239" spans="1:8" x14ac:dyDescent="0.15">
      <c r="A239" s="8"/>
      <c r="B239" s="8"/>
      <c r="G239" s="10">
        <f t="shared" si="11"/>
        <v>0</v>
      </c>
      <c r="H239" s="4"/>
    </row>
    <row r="240" spans="1:8" x14ac:dyDescent="0.15">
      <c r="A240" s="8"/>
      <c r="B240" s="8"/>
      <c r="G240" s="10">
        <f t="shared" si="11"/>
        <v>0</v>
      </c>
      <c r="H240" s="4"/>
    </row>
    <row r="241" spans="1:9" x14ac:dyDescent="0.15">
      <c r="A241" s="8"/>
      <c r="B241" s="8"/>
      <c r="G241" s="10">
        <f t="shared" si="11"/>
        <v>0</v>
      </c>
      <c r="H241" s="4"/>
    </row>
    <row r="242" spans="1:9" x14ac:dyDescent="0.15">
      <c r="A242" s="8"/>
      <c r="B242" s="8"/>
      <c r="G242" s="10">
        <f t="shared" si="11"/>
        <v>0</v>
      </c>
      <c r="H242" s="4"/>
    </row>
    <row r="243" spans="1:9" x14ac:dyDescent="0.15">
      <c r="A243" s="8"/>
      <c r="B243" s="8"/>
      <c r="G243" s="10">
        <f t="shared" si="11"/>
        <v>0</v>
      </c>
      <c r="H243" s="4"/>
    </row>
    <row r="244" spans="1:9" x14ac:dyDescent="0.15">
      <c r="A244" s="8"/>
      <c r="B244" s="8"/>
      <c r="G244" s="10">
        <f t="shared" si="11"/>
        <v>0</v>
      </c>
      <c r="H244" s="4"/>
    </row>
    <row r="245" spans="1:9" x14ac:dyDescent="0.15">
      <c r="A245" s="8"/>
      <c r="B245" s="8"/>
      <c r="G245" s="10">
        <f t="shared" si="11"/>
        <v>0</v>
      </c>
      <c r="H245" s="4"/>
    </row>
    <row r="246" spans="1:9" x14ac:dyDescent="0.15">
      <c r="A246" s="8"/>
      <c r="B246" s="8"/>
      <c r="G246" s="10">
        <f t="shared" si="11"/>
        <v>0</v>
      </c>
      <c r="H246" s="4"/>
    </row>
    <row r="247" spans="1:9" x14ac:dyDescent="0.15">
      <c r="A247" s="8"/>
      <c r="B247" s="8"/>
      <c r="G247" s="10">
        <f t="shared" si="11"/>
        <v>0</v>
      </c>
      <c r="H247" s="4"/>
      <c r="I247" s="23"/>
    </row>
    <row r="248" spans="1:9" x14ac:dyDescent="0.15">
      <c r="A248" s="8"/>
      <c r="B248" s="8"/>
      <c r="G248" s="10">
        <f t="shared" si="11"/>
        <v>0</v>
      </c>
      <c r="H248" s="4"/>
    </row>
    <row r="249" spans="1:9" x14ac:dyDescent="0.15">
      <c r="A249" s="8"/>
      <c r="B249" s="8"/>
      <c r="G249" s="10">
        <f t="shared" si="11"/>
        <v>0</v>
      </c>
      <c r="H249" s="4"/>
    </row>
    <row r="250" spans="1:9" x14ac:dyDescent="0.15">
      <c r="A250" s="8"/>
      <c r="B250" s="8"/>
      <c r="G250" s="10">
        <f t="shared" si="11"/>
        <v>0</v>
      </c>
      <c r="H250" s="4"/>
    </row>
    <row r="251" spans="1:9" x14ac:dyDescent="0.15">
      <c r="A251" s="8"/>
      <c r="B251" s="8"/>
      <c r="C251"/>
      <c r="G251" s="10">
        <f t="shared" si="11"/>
        <v>0</v>
      </c>
      <c r="H251" s="4"/>
    </row>
    <row r="252" spans="1:9" x14ac:dyDescent="0.15">
      <c r="A252" s="8"/>
      <c r="B252" s="8"/>
      <c r="C252"/>
      <c r="G252" s="10">
        <f t="shared" si="11"/>
        <v>0</v>
      </c>
      <c r="H252" s="4"/>
    </row>
    <row r="253" spans="1:9" x14ac:dyDescent="0.15">
      <c r="A253" s="8"/>
      <c r="B253" s="8"/>
      <c r="C253"/>
      <c r="G253" s="10">
        <f t="shared" si="11"/>
        <v>0</v>
      </c>
      <c r="H253" s="4"/>
    </row>
    <row r="254" spans="1:9" x14ac:dyDescent="0.15">
      <c r="A254" s="8"/>
      <c r="B254" s="8"/>
      <c r="G254" s="10">
        <f t="shared" si="11"/>
        <v>0</v>
      </c>
      <c r="H254" s="4"/>
    </row>
    <row r="255" spans="1:9" x14ac:dyDescent="0.15">
      <c r="A255" s="8"/>
      <c r="B255" s="8"/>
      <c r="C255"/>
      <c r="G255" s="10">
        <f t="shared" si="11"/>
        <v>0</v>
      </c>
      <c r="H255" s="4"/>
    </row>
    <row r="256" spans="1:9" x14ac:dyDescent="0.15">
      <c r="A256" s="8"/>
      <c r="B256" s="8"/>
      <c r="C256"/>
      <c r="G256" s="10">
        <f t="shared" si="11"/>
        <v>0</v>
      </c>
      <c r="H256" s="4"/>
    </row>
    <row r="257" spans="1:8" x14ac:dyDescent="0.15">
      <c r="A257" s="8"/>
      <c r="B257" s="8"/>
      <c r="G257" s="10">
        <f t="shared" si="11"/>
        <v>0</v>
      </c>
      <c r="H257" s="4"/>
    </row>
    <row r="258" spans="1:8" x14ac:dyDescent="0.15">
      <c r="A258" s="8"/>
      <c r="B258" s="8"/>
      <c r="C258"/>
      <c r="G258" s="10">
        <f t="shared" si="11"/>
        <v>0</v>
      </c>
      <c r="H258" s="4"/>
    </row>
    <row r="259" spans="1:8" x14ac:dyDescent="0.15">
      <c r="A259" s="8"/>
      <c r="B259" s="8"/>
      <c r="C259"/>
      <c r="G259" s="10">
        <f t="shared" si="11"/>
        <v>0</v>
      </c>
      <c r="H259" s="4"/>
    </row>
    <row r="260" spans="1:8" x14ac:dyDescent="0.15">
      <c r="A260" s="8"/>
      <c r="B260" s="8"/>
      <c r="C260"/>
      <c r="G260" s="10">
        <f t="shared" si="11"/>
        <v>0</v>
      </c>
      <c r="H260" s="4"/>
    </row>
    <row r="261" spans="1:8" x14ac:dyDescent="0.15">
      <c r="A261" s="8"/>
      <c r="B261" s="8"/>
      <c r="C261"/>
      <c r="G261" s="10">
        <f t="shared" si="11"/>
        <v>0</v>
      </c>
      <c r="H261" s="4"/>
    </row>
    <row r="262" spans="1:8" x14ac:dyDescent="0.15">
      <c r="A262" s="8"/>
      <c r="B262" s="8"/>
      <c r="G262" s="10">
        <f t="shared" si="11"/>
        <v>0</v>
      </c>
      <c r="H262" s="4"/>
    </row>
    <row r="263" spans="1:8" x14ac:dyDescent="0.15">
      <c r="A263" s="8"/>
      <c r="B263" s="8"/>
      <c r="C263"/>
      <c r="G263" s="10">
        <f t="shared" ref="G263:G326" si="12">F263-D263</f>
        <v>0</v>
      </c>
      <c r="H263" s="4"/>
    </row>
    <row r="264" spans="1:8" x14ac:dyDescent="0.15">
      <c r="A264" s="8"/>
      <c r="B264" s="8"/>
      <c r="G264" s="10">
        <f t="shared" si="12"/>
        <v>0</v>
      </c>
      <c r="H264" s="4"/>
    </row>
    <row r="265" spans="1:8" x14ac:dyDescent="0.15">
      <c r="A265" s="8"/>
      <c r="B265" s="8"/>
      <c r="G265" s="10">
        <f t="shared" si="12"/>
        <v>0</v>
      </c>
      <c r="H265" s="4"/>
    </row>
    <row r="266" spans="1:8" x14ac:dyDescent="0.15">
      <c r="A266" s="8"/>
      <c r="B266" s="8"/>
      <c r="G266" s="10">
        <f t="shared" si="12"/>
        <v>0</v>
      </c>
      <c r="H266" s="4"/>
    </row>
    <row r="267" spans="1:8" x14ac:dyDescent="0.15">
      <c r="A267" s="8"/>
      <c r="B267" s="8"/>
      <c r="G267" s="10">
        <f t="shared" si="12"/>
        <v>0</v>
      </c>
      <c r="H267" s="4"/>
    </row>
    <row r="268" spans="1:8" x14ac:dyDescent="0.15">
      <c r="A268" s="8"/>
      <c r="B268" s="8"/>
      <c r="C268" s="9"/>
      <c r="G268" s="10">
        <f t="shared" si="12"/>
        <v>0</v>
      </c>
      <c r="H268" s="4"/>
    </row>
    <row r="269" spans="1:8" x14ac:dyDescent="0.15">
      <c r="A269" s="8"/>
      <c r="B269" s="8"/>
      <c r="C269" s="9"/>
      <c r="G269" s="10">
        <f t="shared" si="12"/>
        <v>0</v>
      </c>
      <c r="H269" s="4"/>
    </row>
    <row r="270" spans="1:8" x14ac:dyDescent="0.15">
      <c r="A270" s="8"/>
      <c r="B270" s="8"/>
      <c r="C270" s="9"/>
      <c r="G270" s="10">
        <f t="shared" si="12"/>
        <v>0</v>
      </c>
      <c r="H270" s="4"/>
    </row>
    <row r="271" spans="1:8" x14ac:dyDescent="0.15">
      <c r="A271" s="8"/>
      <c r="B271" s="8"/>
      <c r="C271" s="9"/>
      <c r="G271" s="10">
        <f t="shared" si="12"/>
        <v>0</v>
      </c>
      <c r="H271" s="4"/>
    </row>
    <row r="272" spans="1:8" x14ac:dyDescent="0.15">
      <c r="A272" s="8"/>
      <c r="B272" s="8"/>
      <c r="G272" s="10">
        <f t="shared" si="12"/>
        <v>0</v>
      </c>
      <c r="H272" s="4"/>
    </row>
    <row r="273" spans="1:8" x14ac:dyDescent="0.15">
      <c r="A273" s="8"/>
      <c r="B273" s="8"/>
      <c r="G273" s="10">
        <f t="shared" si="12"/>
        <v>0</v>
      </c>
      <c r="H273" s="4"/>
    </row>
    <row r="274" spans="1:8" x14ac:dyDescent="0.15">
      <c r="A274" s="8"/>
      <c r="B274" s="8"/>
      <c r="G274" s="10">
        <f t="shared" si="12"/>
        <v>0</v>
      </c>
      <c r="H274" s="4"/>
    </row>
    <row r="275" spans="1:8" x14ac:dyDescent="0.15">
      <c r="A275" s="8"/>
      <c r="B275" s="8"/>
      <c r="G275" s="10">
        <f t="shared" si="12"/>
        <v>0</v>
      </c>
      <c r="H275" s="4"/>
    </row>
    <row r="276" spans="1:8" x14ac:dyDescent="0.15">
      <c r="A276" s="8"/>
      <c r="B276" s="8"/>
      <c r="G276" s="10">
        <f t="shared" si="12"/>
        <v>0</v>
      </c>
      <c r="H276" s="4"/>
    </row>
    <row r="277" spans="1:8" x14ac:dyDescent="0.15">
      <c r="A277" s="8"/>
      <c r="B277" s="8"/>
      <c r="G277" s="10">
        <f t="shared" si="12"/>
        <v>0</v>
      </c>
      <c r="H277" s="4"/>
    </row>
    <row r="278" spans="1:8" x14ac:dyDescent="0.15">
      <c r="A278" s="8"/>
      <c r="B278" s="8"/>
      <c r="G278" s="10">
        <f t="shared" si="12"/>
        <v>0</v>
      </c>
      <c r="H278" s="4"/>
    </row>
    <row r="279" spans="1:8" x14ac:dyDescent="0.15">
      <c r="A279" s="8"/>
      <c r="B279" s="8"/>
      <c r="G279" s="10">
        <f t="shared" si="12"/>
        <v>0</v>
      </c>
      <c r="H279" s="4"/>
    </row>
    <row r="280" spans="1:8" x14ac:dyDescent="0.15">
      <c r="A280" s="8"/>
      <c r="B280" s="8"/>
      <c r="G280" s="10">
        <f t="shared" si="12"/>
        <v>0</v>
      </c>
      <c r="H280" s="4"/>
    </row>
    <row r="281" spans="1:8" x14ac:dyDescent="0.15">
      <c r="A281" s="8"/>
      <c r="B281" s="8"/>
      <c r="G281" s="10">
        <f t="shared" si="12"/>
        <v>0</v>
      </c>
      <c r="H281" s="4"/>
    </row>
    <row r="282" spans="1:8" x14ac:dyDescent="0.15">
      <c r="A282" s="8"/>
      <c r="B282" s="8"/>
      <c r="G282" s="10">
        <f t="shared" si="12"/>
        <v>0</v>
      </c>
      <c r="H282" s="4"/>
    </row>
    <row r="283" spans="1:8" x14ac:dyDescent="0.15">
      <c r="A283" s="8"/>
      <c r="B283" s="8"/>
      <c r="G283" s="10">
        <f t="shared" si="12"/>
        <v>0</v>
      </c>
      <c r="H283" s="4"/>
    </row>
    <row r="284" spans="1:8" x14ac:dyDescent="0.15">
      <c r="A284" s="8"/>
      <c r="B284" s="8"/>
      <c r="C284"/>
      <c r="G284" s="10">
        <f t="shared" si="12"/>
        <v>0</v>
      </c>
      <c r="H284" s="4"/>
    </row>
    <row r="285" spans="1:8" x14ac:dyDescent="0.15">
      <c r="A285" s="8"/>
      <c r="B285" s="8"/>
      <c r="C285"/>
      <c r="G285" s="10">
        <f t="shared" si="12"/>
        <v>0</v>
      </c>
      <c r="H285" s="4"/>
    </row>
    <row r="286" spans="1:8" x14ac:dyDescent="0.15">
      <c r="A286" s="8"/>
      <c r="B286" s="8"/>
      <c r="C286"/>
      <c r="G286" s="10">
        <f t="shared" si="12"/>
        <v>0</v>
      </c>
      <c r="H286" s="4"/>
    </row>
    <row r="287" spans="1:8" x14ac:dyDescent="0.15">
      <c r="A287" s="8"/>
      <c r="B287" s="8"/>
      <c r="C287"/>
      <c r="G287" s="10">
        <f t="shared" si="12"/>
        <v>0</v>
      </c>
      <c r="H287" s="4"/>
    </row>
    <row r="288" spans="1:8" x14ac:dyDescent="0.15">
      <c r="A288" s="8"/>
      <c r="B288" s="8"/>
      <c r="G288" s="10">
        <f t="shared" si="12"/>
        <v>0</v>
      </c>
      <c r="H288" s="4"/>
    </row>
    <row r="289" spans="1:8" x14ac:dyDescent="0.15">
      <c r="A289" s="8"/>
      <c r="B289" s="8"/>
      <c r="C289"/>
      <c r="G289" s="10">
        <f t="shared" si="12"/>
        <v>0</v>
      </c>
      <c r="H289" s="4"/>
    </row>
    <row r="290" spans="1:8" x14ac:dyDescent="0.15">
      <c r="A290" s="8"/>
      <c r="B290" s="8"/>
      <c r="C290"/>
      <c r="G290" s="10">
        <f t="shared" si="12"/>
        <v>0</v>
      </c>
      <c r="H290" s="4"/>
    </row>
    <row r="291" spans="1:8" x14ac:dyDescent="0.15">
      <c r="A291" s="8"/>
      <c r="B291" s="8"/>
      <c r="G291" s="10">
        <f t="shared" si="12"/>
        <v>0</v>
      </c>
      <c r="H291" s="4"/>
    </row>
    <row r="292" spans="1:8" x14ac:dyDescent="0.15">
      <c r="A292" s="8"/>
      <c r="B292" s="8"/>
      <c r="C292"/>
      <c r="G292" s="10">
        <f t="shared" si="12"/>
        <v>0</v>
      </c>
      <c r="H292" s="4"/>
    </row>
    <row r="293" spans="1:8" x14ac:dyDescent="0.15">
      <c r="A293" s="8"/>
      <c r="B293" s="8"/>
      <c r="C293"/>
      <c r="G293" s="10">
        <f t="shared" si="12"/>
        <v>0</v>
      </c>
      <c r="H293" s="4"/>
    </row>
    <row r="294" spans="1:8" x14ac:dyDescent="0.15">
      <c r="A294" s="8"/>
      <c r="B294" s="8"/>
      <c r="G294" s="10">
        <f t="shared" si="12"/>
        <v>0</v>
      </c>
      <c r="H294" s="4"/>
    </row>
    <row r="295" spans="1:8" x14ac:dyDescent="0.15">
      <c r="A295" s="8"/>
      <c r="B295" s="8"/>
      <c r="G295" s="10">
        <f t="shared" si="12"/>
        <v>0</v>
      </c>
      <c r="H295" s="4"/>
    </row>
    <row r="296" spans="1:8" x14ac:dyDescent="0.15">
      <c r="A296" s="8"/>
      <c r="B296" s="8"/>
      <c r="C296"/>
      <c r="G296" s="10">
        <f t="shared" si="12"/>
        <v>0</v>
      </c>
      <c r="H296" s="4"/>
    </row>
    <row r="297" spans="1:8" x14ac:dyDescent="0.15">
      <c r="A297" s="8"/>
      <c r="B297" s="8"/>
      <c r="C297" s="9"/>
      <c r="G297" s="10">
        <f t="shared" si="12"/>
        <v>0</v>
      </c>
      <c r="H297" s="4"/>
    </row>
    <row r="298" spans="1:8" x14ac:dyDescent="0.15">
      <c r="A298" s="8"/>
      <c r="B298" s="8"/>
      <c r="G298" s="10">
        <f t="shared" si="12"/>
        <v>0</v>
      </c>
      <c r="H298" s="4"/>
    </row>
    <row r="299" spans="1:8" x14ac:dyDescent="0.15">
      <c r="A299" s="8"/>
      <c r="B299" s="8"/>
      <c r="G299" s="10">
        <f t="shared" si="12"/>
        <v>0</v>
      </c>
      <c r="H299" s="4"/>
    </row>
    <row r="300" spans="1:8" x14ac:dyDescent="0.15">
      <c r="A300" s="8"/>
      <c r="B300" s="8"/>
      <c r="C300"/>
      <c r="G300" s="10">
        <f t="shared" si="12"/>
        <v>0</v>
      </c>
      <c r="H300" s="4"/>
    </row>
    <row r="301" spans="1:8" x14ac:dyDescent="0.15">
      <c r="A301" s="8"/>
      <c r="B301" s="8"/>
      <c r="C301"/>
      <c r="G301" s="10">
        <f t="shared" si="12"/>
        <v>0</v>
      </c>
      <c r="H301" s="4"/>
    </row>
    <row r="302" spans="1:8" x14ac:dyDescent="0.15">
      <c r="A302" s="8"/>
      <c r="B302" s="8"/>
      <c r="G302" s="10">
        <f t="shared" si="12"/>
        <v>0</v>
      </c>
      <c r="H302" s="4"/>
    </row>
    <row r="303" spans="1:8" x14ac:dyDescent="0.15">
      <c r="A303" s="8"/>
      <c r="B303" s="8"/>
      <c r="C303"/>
      <c r="G303" s="10">
        <f t="shared" si="12"/>
        <v>0</v>
      </c>
      <c r="H303" s="4"/>
    </row>
    <row r="304" spans="1:8" x14ac:dyDescent="0.15">
      <c r="A304" s="8"/>
      <c r="B304" s="8"/>
      <c r="G304" s="10">
        <f t="shared" si="12"/>
        <v>0</v>
      </c>
      <c r="H304" s="4"/>
    </row>
    <row r="305" spans="1:9" x14ac:dyDescent="0.15">
      <c r="A305" s="8"/>
      <c r="B305" s="8"/>
      <c r="C305" s="9"/>
      <c r="G305" s="10">
        <f t="shared" si="12"/>
        <v>0</v>
      </c>
      <c r="H305" s="4"/>
    </row>
    <row r="306" spans="1:9" x14ac:dyDescent="0.15">
      <c r="A306" s="8"/>
      <c r="B306" s="8"/>
      <c r="G306" s="10">
        <f t="shared" si="12"/>
        <v>0</v>
      </c>
      <c r="H306" s="4"/>
    </row>
    <row r="307" spans="1:9" x14ac:dyDescent="0.15">
      <c r="A307" s="8"/>
      <c r="B307" s="8"/>
      <c r="G307" s="10">
        <f t="shared" si="12"/>
        <v>0</v>
      </c>
      <c r="H307" s="4"/>
    </row>
    <row r="308" spans="1:9" x14ac:dyDescent="0.15">
      <c r="A308" s="8"/>
      <c r="B308" s="8"/>
      <c r="G308" s="10">
        <f t="shared" si="12"/>
        <v>0</v>
      </c>
      <c r="H308" s="4"/>
    </row>
    <row r="309" spans="1:9" x14ac:dyDescent="0.15">
      <c r="A309" s="8"/>
      <c r="B309" s="8"/>
      <c r="G309" s="10">
        <f t="shared" si="12"/>
        <v>0</v>
      </c>
      <c r="H309" s="4"/>
      <c r="I309" s="23"/>
    </row>
    <row r="310" spans="1:9" x14ac:dyDescent="0.15">
      <c r="A310" s="8"/>
      <c r="B310" s="8"/>
      <c r="C310" s="9"/>
      <c r="G310" s="10">
        <f t="shared" si="12"/>
        <v>0</v>
      </c>
      <c r="H310" s="4"/>
    </row>
    <row r="311" spans="1:9" x14ac:dyDescent="0.15">
      <c r="A311" s="8"/>
      <c r="B311" s="8"/>
      <c r="C311"/>
      <c r="G311" s="10">
        <f t="shared" si="12"/>
        <v>0</v>
      </c>
      <c r="H311" s="4"/>
    </row>
    <row r="312" spans="1:9" x14ac:dyDescent="0.15">
      <c r="A312" s="8"/>
      <c r="B312" s="8"/>
      <c r="C312"/>
      <c r="G312" s="10">
        <f t="shared" si="12"/>
        <v>0</v>
      </c>
      <c r="H312" s="4"/>
    </row>
    <row r="313" spans="1:9" x14ac:dyDescent="0.15">
      <c r="A313" s="8"/>
      <c r="B313" s="8"/>
      <c r="G313" s="10">
        <f t="shared" si="12"/>
        <v>0</v>
      </c>
      <c r="H313" s="4"/>
    </row>
    <row r="314" spans="1:9" x14ac:dyDescent="0.15">
      <c r="A314" s="8"/>
      <c r="B314" s="8"/>
      <c r="C314"/>
      <c r="G314" s="10">
        <f t="shared" si="12"/>
        <v>0</v>
      </c>
      <c r="H314" s="4"/>
    </row>
    <row r="315" spans="1:9" x14ac:dyDescent="0.15">
      <c r="A315" s="8"/>
      <c r="B315" s="8"/>
      <c r="C315" s="9"/>
      <c r="G315" s="10">
        <f t="shared" si="12"/>
        <v>0</v>
      </c>
      <c r="H315" s="4"/>
    </row>
    <row r="316" spans="1:9" x14ac:dyDescent="0.15">
      <c r="A316" s="8"/>
      <c r="B316" s="8"/>
      <c r="C316" s="9"/>
      <c r="G316" s="10">
        <f t="shared" si="12"/>
        <v>0</v>
      </c>
      <c r="H316" s="4"/>
    </row>
    <row r="317" spans="1:9" x14ac:dyDescent="0.15">
      <c r="A317" s="8"/>
      <c r="B317" s="8"/>
      <c r="C317"/>
      <c r="G317" s="10">
        <f t="shared" si="12"/>
        <v>0</v>
      </c>
      <c r="H317" s="4"/>
    </row>
    <row r="318" spans="1:9" x14ac:dyDescent="0.15">
      <c r="A318" s="8"/>
      <c r="B318" s="8"/>
      <c r="C318" s="9"/>
      <c r="G318" s="10">
        <f t="shared" si="12"/>
        <v>0</v>
      </c>
      <c r="H318" s="4"/>
    </row>
    <row r="319" spans="1:9" x14ac:dyDescent="0.15">
      <c r="A319" s="8"/>
      <c r="B319" s="8"/>
      <c r="C319" s="9"/>
      <c r="G319" s="10">
        <f t="shared" si="12"/>
        <v>0</v>
      </c>
      <c r="H319" s="4"/>
    </row>
    <row r="320" spans="1:9" x14ac:dyDescent="0.15">
      <c r="A320" s="8"/>
      <c r="B320" s="8"/>
      <c r="C320" s="9"/>
      <c r="G320" s="10">
        <f t="shared" si="12"/>
        <v>0</v>
      </c>
      <c r="H320" s="4"/>
    </row>
    <row r="321" spans="1:8" x14ac:dyDescent="0.15">
      <c r="A321" s="8"/>
      <c r="B321" s="8"/>
      <c r="C321" s="9"/>
      <c r="G321" s="10">
        <f t="shared" si="12"/>
        <v>0</v>
      </c>
      <c r="H321" s="4"/>
    </row>
    <row r="322" spans="1:8" x14ac:dyDescent="0.15">
      <c r="A322" s="8"/>
      <c r="B322" s="8"/>
      <c r="C322" s="9"/>
      <c r="G322" s="10">
        <f t="shared" si="12"/>
        <v>0</v>
      </c>
      <c r="H322" s="4"/>
    </row>
    <row r="323" spans="1:8" x14ac:dyDescent="0.15">
      <c r="A323" s="8"/>
      <c r="B323" s="8"/>
      <c r="C323" s="9"/>
      <c r="G323" s="10">
        <f t="shared" si="12"/>
        <v>0</v>
      </c>
      <c r="H323" s="4"/>
    </row>
    <row r="324" spans="1:8" x14ac:dyDescent="0.15">
      <c r="A324" s="8"/>
      <c r="B324" s="8"/>
      <c r="C324"/>
      <c r="G324" s="10">
        <f t="shared" si="12"/>
        <v>0</v>
      </c>
      <c r="H324" s="4"/>
    </row>
    <row r="325" spans="1:8" x14ac:dyDescent="0.15">
      <c r="A325" s="8"/>
      <c r="B325" s="8"/>
      <c r="G325" s="10">
        <f t="shared" si="12"/>
        <v>0</v>
      </c>
      <c r="H325" s="4"/>
    </row>
    <row r="326" spans="1:8" x14ac:dyDescent="0.15">
      <c r="A326" s="8"/>
      <c r="B326" s="8"/>
      <c r="C326" s="9"/>
      <c r="G326" s="10">
        <f t="shared" si="12"/>
        <v>0</v>
      </c>
      <c r="H326" s="4"/>
    </row>
    <row r="327" spans="1:8" x14ac:dyDescent="0.15">
      <c r="A327" s="8"/>
      <c r="B327" s="8"/>
      <c r="C327"/>
      <c r="G327" s="10">
        <f t="shared" ref="G327:G390" si="13">F327-D327</f>
        <v>0</v>
      </c>
      <c r="H327" s="4"/>
    </row>
    <row r="328" spans="1:8" x14ac:dyDescent="0.15">
      <c r="A328" s="8"/>
      <c r="B328" s="8"/>
      <c r="C328" s="9"/>
      <c r="G328" s="10">
        <f t="shared" si="13"/>
        <v>0</v>
      </c>
      <c r="H328" s="4"/>
    </row>
    <row r="329" spans="1:8" x14ac:dyDescent="0.15">
      <c r="A329" s="8"/>
      <c r="B329" s="8"/>
      <c r="C329" s="9"/>
      <c r="G329" s="10">
        <f t="shared" si="13"/>
        <v>0</v>
      </c>
      <c r="H329" s="4"/>
    </row>
    <row r="330" spans="1:8" x14ac:dyDescent="0.15">
      <c r="A330" s="8"/>
      <c r="B330" s="8"/>
      <c r="C330" s="9"/>
      <c r="G330" s="10">
        <f t="shared" si="13"/>
        <v>0</v>
      </c>
      <c r="H330" s="4"/>
    </row>
    <row r="331" spans="1:8" x14ac:dyDescent="0.15">
      <c r="A331" s="8"/>
      <c r="B331" s="8"/>
      <c r="C331" s="9"/>
      <c r="G331" s="10">
        <f t="shared" si="13"/>
        <v>0</v>
      </c>
      <c r="H331" s="4"/>
    </row>
    <row r="332" spans="1:8" x14ac:dyDescent="0.15">
      <c r="A332" s="8"/>
      <c r="B332" s="8"/>
      <c r="C332" s="9"/>
      <c r="G332" s="10">
        <f t="shared" si="13"/>
        <v>0</v>
      </c>
      <c r="H332" s="4"/>
    </row>
    <row r="333" spans="1:8" x14ac:dyDescent="0.15">
      <c r="A333" s="8"/>
      <c r="B333" s="8"/>
      <c r="C333" s="9"/>
      <c r="G333" s="10">
        <f t="shared" si="13"/>
        <v>0</v>
      </c>
      <c r="H333" s="4"/>
    </row>
    <row r="334" spans="1:8" x14ac:dyDescent="0.15">
      <c r="A334" s="8"/>
      <c r="B334" s="8"/>
      <c r="C334" s="9"/>
      <c r="G334" s="10">
        <f t="shared" si="13"/>
        <v>0</v>
      </c>
      <c r="H334" s="4"/>
    </row>
    <row r="335" spans="1:8" x14ac:dyDescent="0.15">
      <c r="A335" s="8"/>
      <c r="B335" s="8"/>
      <c r="C335"/>
      <c r="G335" s="10">
        <f t="shared" si="13"/>
        <v>0</v>
      </c>
      <c r="H335" s="4"/>
    </row>
    <row r="336" spans="1:8" x14ac:dyDescent="0.15">
      <c r="A336" s="8"/>
      <c r="B336" s="8"/>
      <c r="C336" s="9"/>
      <c r="G336" s="10">
        <f t="shared" si="13"/>
        <v>0</v>
      </c>
      <c r="H336" s="4"/>
    </row>
    <row r="337" spans="1:9" x14ac:dyDescent="0.15">
      <c r="A337" s="8"/>
      <c r="B337" s="8"/>
      <c r="C337" s="9"/>
      <c r="G337" s="10">
        <f t="shared" si="13"/>
        <v>0</v>
      </c>
      <c r="H337" s="4"/>
      <c r="I337" s="23"/>
    </row>
    <row r="338" spans="1:9" x14ac:dyDescent="0.15">
      <c r="A338" s="8"/>
      <c r="B338" s="8"/>
      <c r="C338" s="9"/>
      <c r="G338" s="10">
        <f t="shared" si="13"/>
        <v>0</v>
      </c>
      <c r="H338" s="4"/>
    </row>
    <row r="339" spans="1:9" x14ac:dyDescent="0.15">
      <c r="A339" s="8"/>
      <c r="B339" s="8"/>
      <c r="C339" s="9"/>
      <c r="G339" s="10">
        <f t="shared" si="13"/>
        <v>0</v>
      </c>
      <c r="H339" s="4"/>
    </row>
    <row r="340" spans="1:9" x14ac:dyDescent="0.15">
      <c r="A340" s="8"/>
      <c r="B340" s="8"/>
      <c r="C340" s="9"/>
      <c r="G340" s="10">
        <f t="shared" si="13"/>
        <v>0</v>
      </c>
      <c r="H340" s="4"/>
    </row>
    <row r="341" spans="1:9" x14ac:dyDescent="0.15">
      <c r="A341" s="8"/>
      <c r="B341" s="8"/>
      <c r="C341" s="9"/>
      <c r="G341" s="10">
        <f t="shared" si="13"/>
        <v>0</v>
      </c>
      <c r="H341" s="4"/>
    </row>
    <row r="342" spans="1:9" x14ac:dyDescent="0.15">
      <c r="A342" s="8"/>
      <c r="B342" s="8"/>
      <c r="C342" s="9"/>
      <c r="G342" s="10">
        <f t="shared" si="13"/>
        <v>0</v>
      </c>
      <c r="H342" s="4"/>
    </row>
    <row r="343" spans="1:9" x14ac:dyDescent="0.15">
      <c r="A343" s="8"/>
      <c r="B343" s="8"/>
      <c r="C343" s="9"/>
      <c r="G343" s="10">
        <f t="shared" si="13"/>
        <v>0</v>
      </c>
      <c r="H343" s="4"/>
    </row>
    <row r="344" spans="1:9" x14ac:dyDescent="0.15">
      <c r="A344" s="8"/>
      <c r="B344" s="8"/>
      <c r="G344" s="10">
        <f t="shared" si="13"/>
        <v>0</v>
      </c>
      <c r="H344" s="4"/>
    </row>
    <row r="345" spans="1:9" x14ac:dyDescent="0.15">
      <c r="A345" s="8"/>
      <c r="B345" s="8"/>
      <c r="G345" s="10">
        <f t="shared" si="13"/>
        <v>0</v>
      </c>
      <c r="H345" s="4"/>
      <c r="I345" s="23"/>
    </row>
    <row r="346" spans="1:9" x14ac:dyDescent="0.15">
      <c r="A346" s="8"/>
      <c r="B346" s="8"/>
      <c r="G346" s="10">
        <f t="shared" si="13"/>
        <v>0</v>
      </c>
      <c r="H346" s="4"/>
    </row>
    <row r="347" spans="1:9" x14ac:dyDescent="0.15">
      <c r="A347" s="8"/>
      <c r="B347" s="8"/>
      <c r="C347" s="9"/>
      <c r="G347" s="10">
        <f t="shared" si="13"/>
        <v>0</v>
      </c>
      <c r="H347" s="4"/>
    </row>
    <row r="348" spans="1:9" x14ac:dyDescent="0.15">
      <c r="A348" s="8"/>
      <c r="B348" s="8"/>
      <c r="C348"/>
      <c r="G348" s="10">
        <f t="shared" si="13"/>
        <v>0</v>
      </c>
      <c r="H348" s="4"/>
    </row>
    <row r="349" spans="1:9" x14ac:dyDescent="0.15">
      <c r="A349" s="8"/>
      <c r="B349" s="8"/>
      <c r="C349" s="9"/>
      <c r="G349" s="10">
        <f t="shared" si="13"/>
        <v>0</v>
      </c>
      <c r="H349" s="4"/>
    </row>
    <row r="350" spans="1:9" x14ac:dyDescent="0.15">
      <c r="A350" s="8"/>
      <c r="B350" s="8"/>
      <c r="C350"/>
      <c r="G350" s="10">
        <f t="shared" si="13"/>
        <v>0</v>
      </c>
      <c r="H350" s="4"/>
    </row>
    <row r="351" spans="1:9" x14ac:dyDescent="0.15">
      <c r="A351" s="8"/>
      <c r="B351" s="8"/>
      <c r="C351" s="9"/>
      <c r="G351" s="10">
        <f t="shared" si="13"/>
        <v>0</v>
      </c>
      <c r="H351" s="4"/>
    </row>
    <row r="352" spans="1:9" x14ac:dyDescent="0.15">
      <c r="A352" s="8"/>
      <c r="B352" s="8"/>
      <c r="C352" s="9"/>
      <c r="G352" s="10">
        <f t="shared" si="13"/>
        <v>0</v>
      </c>
      <c r="H352" s="4"/>
    </row>
    <row r="353" spans="1:8" x14ac:dyDescent="0.15">
      <c r="A353" s="8"/>
      <c r="B353" s="8"/>
      <c r="C353"/>
      <c r="G353" s="10">
        <f t="shared" si="13"/>
        <v>0</v>
      </c>
      <c r="H353" s="4"/>
    </row>
    <row r="354" spans="1:8" x14ac:dyDescent="0.15">
      <c r="A354" s="8"/>
      <c r="B354" s="8"/>
      <c r="C354" s="9"/>
      <c r="G354" s="10">
        <f t="shared" si="13"/>
        <v>0</v>
      </c>
      <c r="H354" s="4"/>
    </row>
    <row r="355" spans="1:8" x14ac:dyDescent="0.15">
      <c r="A355" s="8"/>
      <c r="B355" s="8"/>
      <c r="C355" s="9"/>
      <c r="G355" s="10">
        <f t="shared" si="13"/>
        <v>0</v>
      </c>
      <c r="H355" s="4"/>
    </row>
    <row r="356" spans="1:8" x14ac:dyDescent="0.15">
      <c r="A356" s="8"/>
      <c r="B356" s="8"/>
      <c r="C356" s="9"/>
      <c r="G356" s="10">
        <f t="shared" si="13"/>
        <v>0</v>
      </c>
      <c r="H356" s="4"/>
    </row>
    <row r="357" spans="1:8" x14ac:dyDescent="0.15">
      <c r="A357" s="8"/>
      <c r="B357" s="8"/>
      <c r="C357" s="9"/>
      <c r="G357" s="10">
        <f t="shared" si="13"/>
        <v>0</v>
      </c>
      <c r="H357" s="4"/>
    </row>
    <row r="358" spans="1:8" x14ac:dyDescent="0.15">
      <c r="A358" s="8"/>
      <c r="B358" s="8"/>
      <c r="C358" s="9"/>
      <c r="G358" s="10">
        <f t="shared" si="13"/>
        <v>0</v>
      </c>
      <c r="H358" s="4"/>
    </row>
    <row r="359" spans="1:8" x14ac:dyDescent="0.15">
      <c r="A359" s="8"/>
      <c r="B359" s="8"/>
      <c r="C359" s="9"/>
      <c r="G359" s="10">
        <f t="shared" si="13"/>
        <v>0</v>
      </c>
      <c r="H359" s="4"/>
    </row>
    <row r="360" spans="1:8" x14ac:dyDescent="0.15">
      <c r="A360" s="8"/>
      <c r="B360" s="8"/>
      <c r="C360"/>
      <c r="G360" s="10">
        <f t="shared" si="13"/>
        <v>0</v>
      </c>
      <c r="H360" s="4"/>
    </row>
    <row r="361" spans="1:8" x14ac:dyDescent="0.15">
      <c r="A361" s="8"/>
      <c r="B361" s="8"/>
      <c r="C361" s="9"/>
      <c r="G361" s="10">
        <f t="shared" si="13"/>
        <v>0</v>
      </c>
      <c r="H361" s="4"/>
    </row>
    <row r="362" spans="1:8" x14ac:dyDescent="0.15">
      <c r="A362" s="8"/>
      <c r="B362" s="8"/>
      <c r="C362" s="9"/>
      <c r="G362" s="10">
        <f t="shared" si="13"/>
        <v>0</v>
      </c>
      <c r="H362" s="4"/>
    </row>
    <row r="363" spans="1:8" x14ac:dyDescent="0.15">
      <c r="A363" s="8"/>
      <c r="B363" s="8"/>
      <c r="C363" s="9"/>
      <c r="G363" s="10">
        <f t="shared" si="13"/>
        <v>0</v>
      </c>
      <c r="H363" s="4"/>
    </row>
    <row r="364" spans="1:8" x14ac:dyDescent="0.15">
      <c r="A364" s="8"/>
      <c r="B364" s="8"/>
      <c r="C364" s="9"/>
      <c r="G364" s="10">
        <f t="shared" si="13"/>
        <v>0</v>
      </c>
      <c r="H364" s="4"/>
    </row>
    <row r="365" spans="1:8" x14ac:dyDescent="0.15">
      <c r="A365" s="8"/>
      <c r="B365" s="8"/>
      <c r="C365" s="9"/>
      <c r="G365" s="10">
        <f t="shared" si="13"/>
        <v>0</v>
      </c>
      <c r="H365" s="4"/>
    </row>
    <row r="366" spans="1:8" x14ac:dyDescent="0.15">
      <c r="A366" s="8"/>
      <c r="B366" s="8"/>
      <c r="C366" s="9"/>
      <c r="G366" s="10">
        <f t="shared" si="13"/>
        <v>0</v>
      </c>
      <c r="H366" s="4"/>
    </row>
    <row r="367" spans="1:8" x14ac:dyDescent="0.15">
      <c r="A367" s="8"/>
      <c r="B367" s="8"/>
      <c r="C367"/>
      <c r="G367" s="10">
        <f t="shared" si="13"/>
        <v>0</v>
      </c>
      <c r="H367" s="4"/>
    </row>
    <row r="368" spans="1:8" x14ac:dyDescent="0.15">
      <c r="A368" s="8"/>
      <c r="B368" s="8"/>
      <c r="C368" s="9"/>
      <c r="G368" s="10">
        <f t="shared" si="13"/>
        <v>0</v>
      </c>
      <c r="H368" s="4"/>
    </row>
    <row r="369" spans="1:8" x14ac:dyDescent="0.15">
      <c r="A369" s="8"/>
      <c r="B369" s="8"/>
      <c r="C369" s="9"/>
      <c r="G369" s="10">
        <f t="shared" si="13"/>
        <v>0</v>
      </c>
      <c r="H369" s="4"/>
    </row>
    <row r="370" spans="1:8" x14ac:dyDescent="0.15">
      <c r="A370" s="8"/>
      <c r="B370" s="8"/>
      <c r="C370" s="9"/>
      <c r="G370" s="10">
        <f t="shared" si="13"/>
        <v>0</v>
      </c>
      <c r="H370" s="4"/>
    </row>
    <row r="371" spans="1:8" x14ac:dyDescent="0.15">
      <c r="A371" s="8"/>
      <c r="B371" s="8"/>
      <c r="C371" s="9"/>
      <c r="G371" s="10">
        <f t="shared" si="13"/>
        <v>0</v>
      </c>
      <c r="H371" s="4"/>
    </row>
    <row r="372" spans="1:8" x14ac:dyDescent="0.15">
      <c r="A372" s="8"/>
      <c r="B372" s="8"/>
      <c r="C372" s="9"/>
      <c r="G372" s="10">
        <f t="shared" si="13"/>
        <v>0</v>
      </c>
      <c r="H372" s="4"/>
    </row>
    <row r="373" spans="1:8" x14ac:dyDescent="0.15">
      <c r="A373" s="8"/>
      <c r="B373" s="8"/>
      <c r="C373"/>
      <c r="G373" s="10">
        <f t="shared" si="13"/>
        <v>0</v>
      </c>
      <c r="H373" s="4"/>
    </row>
    <row r="374" spans="1:8" x14ac:dyDescent="0.15">
      <c r="A374" s="8"/>
      <c r="B374" s="8"/>
      <c r="C374" s="9"/>
      <c r="G374" s="10">
        <f t="shared" si="13"/>
        <v>0</v>
      </c>
      <c r="H374" s="4"/>
    </row>
    <row r="375" spans="1:8" x14ac:dyDescent="0.15">
      <c r="A375" s="8"/>
      <c r="B375" s="8"/>
      <c r="C375" s="9"/>
      <c r="G375" s="10">
        <f t="shared" si="13"/>
        <v>0</v>
      </c>
      <c r="H375" s="4"/>
    </row>
    <row r="376" spans="1:8" x14ac:dyDescent="0.15">
      <c r="A376" s="8"/>
      <c r="B376" s="8"/>
      <c r="C376" s="9"/>
      <c r="G376" s="10">
        <f t="shared" si="13"/>
        <v>0</v>
      </c>
      <c r="H376" s="4"/>
    </row>
    <row r="377" spans="1:8" x14ac:dyDescent="0.15">
      <c r="A377" s="8"/>
      <c r="B377" s="8"/>
      <c r="C377" s="9"/>
      <c r="G377" s="10">
        <f t="shared" si="13"/>
        <v>0</v>
      </c>
      <c r="H377" s="4"/>
    </row>
    <row r="378" spans="1:8" x14ac:dyDescent="0.15">
      <c r="A378" s="8"/>
      <c r="B378" s="8"/>
      <c r="C378" s="9"/>
      <c r="G378" s="10">
        <f t="shared" si="13"/>
        <v>0</v>
      </c>
      <c r="H378" s="4"/>
    </row>
    <row r="379" spans="1:8" x14ac:dyDescent="0.15">
      <c r="A379" s="8"/>
      <c r="B379" s="8"/>
      <c r="C379" s="9"/>
      <c r="G379" s="10">
        <f t="shared" si="13"/>
        <v>0</v>
      </c>
      <c r="H379" s="4"/>
    </row>
    <row r="380" spans="1:8" x14ac:dyDescent="0.15">
      <c r="A380" s="8"/>
      <c r="B380" s="8"/>
      <c r="C380" s="9"/>
      <c r="G380" s="10">
        <f t="shared" si="13"/>
        <v>0</v>
      </c>
      <c r="H380" s="4"/>
    </row>
    <row r="381" spans="1:8" x14ac:dyDescent="0.15">
      <c r="A381" s="8"/>
      <c r="B381" s="8"/>
      <c r="C381" s="9"/>
      <c r="G381" s="10">
        <f t="shared" si="13"/>
        <v>0</v>
      </c>
      <c r="H381" s="4"/>
    </row>
    <row r="382" spans="1:8" x14ac:dyDescent="0.15">
      <c r="A382" s="8"/>
      <c r="B382" s="8"/>
      <c r="C382" s="9"/>
      <c r="G382" s="10">
        <f t="shared" si="13"/>
        <v>0</v>
      </c>
      <c r="H382" s="4"/>
    </row>
    <row r="383" spans="1:8" x14ac:dyDescent="0.15">
      <c r="A383" s="8"/>
      <c r="B383" s="8"/>
      <c r="C383" s="9"/>
      <c r="G383" s="10">
        <f t="shared" si="13"/>
        <v>0</v>
      </c>
      <c r="H383" s="4"/>
    </row>
    <row r="384" spans="1:8" x14ac:dyDescent="0.15">
      <c r="A384" s="8"/>
      <c r="B384" s="8"/>
      <c r="C384" s="9"/>
      <c r="G384" s="10">
        <f t="shared" si="13"/>
        <v>0</v>
      </c>
      <c r="H384" s="4"/>
    </row>
    <row r="385" spans="1:8" x14ac:dyDescent="0.15">
      <c r="A385" s="8"/>
      <c r="B385" s="8"/>
      <c r="C385" s="9"/>
      <c r="G385" s="10">
        <f t="shared" si="13"/>
        <v>0</v>
      </c>
      <c r="H385" s="4"/>
    </row>
    <row r="386" spans="1:8" x14ac:dyDescent="0.15">
      <c r="A386" s="8"/>
      <c r="B386" s="8"/>
      <c r="C386" s="9"/>
      <c r="G386" s="10">
        <f t="shared" si="13"/>
        <v>0</v>
      </c>
      <c r="H386" s="4"/>
    </row>
    <row r="387" spans="1:8" x14ac:dyDescent="0.15">
      <c r="A387" s="8"/>
      <c r="B387" s="8"/>
      <c r="C387" s="9"/>
      <c r="G387" s="10">
        <f t="shared" si="13"/>
        <v>0</v>
      </c>
      <c r="H387" s="4"/>
    </row>
    <row r="388" spans="1:8" x14ac:dyDescent="0.15">
      <c r="A388" s="8"/>
      <c r="B388" s="8"/>
      <c r="C388" s="9"/>
      <c r="G388" s="10">
        <f t="shared" si="13"/>
        <v>0</v>
      </c>
      <c r="H388" s="4"/>
    </row>
    <row r="389" spans="1:8" x14ac:dyDescent="0.15">
      <c r="A389" s="8"/>
      <c r="B389" s="8"/>
      <c r="C389" s="9"/>
      <c r="G389" s="10">
        <f t="shared" si="13"/>
        <v>0</v>
      </c>
      <c r="H389" s="4"/>
    </row>
    <row r="390" spans="1:8" x14ac:dyDescent="0.15">
      <c r="A390" s="8"/>
      <c r="B390" s="8"/>
      <c r="C390" s="9"/>
      <c r="G390" s="10">
        <f t="shared" si="13"/>
        <v>0</v>
      </c>
      <c r="H390" s="4"/>
    </row>
    <row r="391" spans="1:8" x14ac:dyDescent="0.15">
      <c r="A391" s="8"/>
      <c r="B391" s="8"/>
      <c r="C391" s="9"/>
      <c r="G391" s="10">
        <f t="shared" ref="G391:G454" si="14">F391-D391</f>
        <v>0</v>
      </c>
      <c r="H391" s="4"/>
    </row>
    <row r="392" spans="1:8" x14ac:dyDescent="0.15">
      <c r="A392" s="8"/>
      <c r="B392" s="8"/>
      <c r="C392" s="9"/>
      <c r="G392" s="10">
        <f t="shared" si="14"/>
        <v>0</v>
      </c>
      <c r="H392" s="4"/>
    </row>
    <row r="393" spans="1:8" x14ac:dyDescent="0.15">
      <c r="A393" s="8"/>
      <c r="B393" s="8"/>
      <c r="C393" s="9"/>
      <c r="G393" s="10">
        <f t="shared" si="14"/>
        <v>0</v>
      </c>
      <c r="H393" s="4"/>
    </row>
    <row r="394" spans="1:8" x14ac:dyDescent="0.15">
      <c r="A394" s="8"/>
      <c r="B394" s="8"/>
      <c r="C394" s="9"/>
      <c r="G394" s="10">
        <f t="shared" si="14"/>
        <v>0</v>
      </c>
      <c r="H394" s="4"/>
    </row>
    <row r="395" spans="1:8" x14ac:dyDescent="0.15">
      <c r="A395" s="8"/>
      <c r="B395" s="8"/>
      <c r="C395" s="9"/>
      <c r="G395" s="10">
        <f t="shared" si="14"/>
        <v>0</v>
      </c>
      <c r="H395" s="4"/>
    </row>
    <row r="396" spans="1:8" x14ac:dyDescent="0.15">
      <c r="A396" s="8"/>
      <c r="B396" s="8"/>
      <c r="C396" s="9"/>
      <c r="G396" s="10">
        <f t="shared" si="14"/>
        <v>0</v>
      </c>
      <c r="H396" s="4"/>
    </row>
    <row r="397" spans="1:8" x14ac:dyDescent="0.15">
      <c r="A397" s="8"/>
      <c r="B397" s="8"/>
      <c r="C397"/>
      <c r="G397" s="10">
        <f t="shared" si="14"/>
        <v>0</v>
      </c>
      <c r="H397" s="4"/>
    </row>
    <row r="398" spans="1:8" x14ac:dyDescent="0.15">
      <c r="A398" s="8"/>
      <c r="B398" s="8"/>
      <c r="C398" s="9"/>
      <c r="G398" s="10">
        <f t="shared" si="14"/>
        <v>0</v>
      </c>
      <c r="H398" s="4"/>
    </row>
    <row r="399" spans="1:8" x14ac:dyDescent="0.15">
      <c r="A399" s="8"/>
      <c r="B399" s="8"/>
      <c r="G399" s="10">
        <f t="shared" si="14"/>
        <v>0</v>
      </c>
      <c r="H399" s="4"/>
    </row>
    <row r="400" spans="1:8" x14ac:dyDescent="0.15">
      <c r="A400" s="8"/>
      <c r="B400" s="8"/>
      <c r="C400" s="9"/>
      <c r="G400" s="10">
        <f t="shared" si="14"/>
        <v>0</v>
      </c>
      <c r="H400" s="4"/>
    </row>
    <row r="401" spans="1:8" x14ac:dyDescent="0.15">
      <c r="A401" s="8"/>
      <c r="B401" s="8"/>
      <c r="C401" s="9"/>
      <c r="G401" s="10">
        <f t="shared" si="14"/>
        <v>0</v>
      </c>
      <c r="H401" s="4"/>
    </row>
    <row r="402" spans="1:8" x14ac:dyDescent="0.15">
      <c r="A402" s="8"/>
      <c r="B402" s="8"/>
      <c r="C402" s="9"/>
      <c r="G402" s="10">
        <f t="shared" si="14"/>
        <v>0</v>
      </c>
      <c r="H402" s="4"/>
    </row>
    <row r="403" spans="1:8" x14ac:dyDescent="0.15">
      <c r="A403" s="8"/>
      <c r="B403" s="8"/>
      <c r="C403" s="9"/>
      <c r="G403" s="10">
        <f t="shared" si="14"/>
        <v>0</v>
      </c>
      <c r="H403" s="4"/>
    </row>
    <row r="404" spans="1:8" x14ac:dyDescent="0.15">
      <c r="A404" s="8"/>
      <c r="B404" s="8"/>
      <c r="C404" s="9"/>
      <c r="G404" s="10">
        <f t="shared" si="14"/>
        <v>0</v>
      </c>
      <c r="H404" s="4"/>
    </row>
    <row r="405" spans="1:8" x14ac:dyDescent="0.15">
      <c r="A405" s="8"/>
      <c r="B405" s="8"/>
      <c r="C405" s="9"/>
      <c r="G405" s="10">
        <f t="shared" si="14"/>
        <v>0</v>
      </c>
      <c r="H405" s="4"/>
    </row>
    <row r="406" spans="1:8" x14ac:dyDescent="0.15">
      <c r="A406" s="8"/>
      <c r="B406" s="8"/>
      <c r="C406" s="9"/>
      <c r="G406" s="10">
        <f t="shared" si="14"/>
        <v>0</v>
      </c>
      <c r="H406" s="4"/>
    </row>
    <row r="407" spans="1:8" x14ac:dyDescent="0.15">
      <c r="A407" s="8"/>
      <c r="B407" s="8"/>
      <c r="C407" s="9"/>
      <c r="G407" s="10">
        <f t="shared" si="14"/>
        <v>0</v>
      </c>
      <c r="H407" s="4"/>
    </row>
    <row r="408" spans="1:8" x14ac:dyDescent="0.15">
      <c r="A408" s="8"/>
      <c r="B408" s="8"/>
      <c r="C408"/>
      <c r="G408" s="10">
        <f t="shared" si="14"/>
        <v>0</v>
      </c>
      <c r="H408" s="4"/>
    </row>
    <row r="409" spans="1:8" x14ac:dyDescent="0.15">
      <c r="A409" s="8"/>
      <c r="B409" s="8"/>
      <c r="C409" s="9"/>
      <c r="G409" s="10">
        <f t="shared" si="14"/>
        <v>0</v>
      </c>
      <c r="H409" s="4"/>
    </row>
    <row r="410" spans="1:8" x14ac:dyDescent="0.15">
      <c r="A410" s="8"/>
      <c r="B410" s="8"/>
      <c r="C410" s="9"/>
      <c r="G410" s="10">
        <f t="shared" si="14"/>
        <v>0</v>
      </c>
      <c r="H410" s="4"/>
    </row>
    <row r="411" spans="1:8" x14ac:dyDescent="0.15">
      <c r="A411" s="8"/>
      <c r="B411" s="8"/>
      <c r="C411" s="9"/>
      <c r="G411" s="10">
        <f t="shared" si="14"/>
        <v>0</v>
      </c>
      <c r="H411" s="4"/>
    </row>
    <row r="412" spans="1:8" x14ac:dyDescent="0.15">
      <c r="A412" s="8"/>
      <c r="B412" s="8"/>
      <c r="C412" s="9"/>
      <c r="G412" s="10">
        <f t="shared" si="14"/>
        <v>0</v>
      </c>
      <c r="H412" s="4"/>
    </row>
    <row r="413" spans="1:8" x14ac:dyDescent="0.15">
      <c r="A413" s="8"/>
      <c r="B413" s="8"/>
      <c r="C413" s="9"/>
      <c r="G413" s="10">
        <f t="shared" si="14"/>
        <v>0</v>
      </c>
      <c r="H413" s="4"/>
    </row>
    <row r="414" spans="1:8" x14ac:dyDescent="0.15">
      <c r="A414" s="8"/>
      <c r="B414" s="8"/>
      <c r="C414" s="9"/>
      <c r="G414" s="10">
        <f t="shared" si="14"/>
        <v>0</v>
      </c>
      <c r="H414" s="4"/>
    </row>
    <row r="415" spans="1:8" x14ac:dyDescent="0.15">
      <c r="A415" s="8"/>
      <c r="B415" s="8"/>
      <c r="C415" s="9"/>
      <c r="G415" s="10">
        <f t="shared" si="14"/>
        <v>0</v>
      </c>
      <c r="H415" s="4"/>
    </row>
    <row r="416" spans="1:8" x14ac:dyDescent="0.15">
      <c r="A416" s="8"/>
      <c r="B416" s="8"/>
      <c r="C416" s="9"/>
      <c r="G416" s="10">
        <f t="shared" si="14"/>
        <v>0</v>
      </c>
      <c r="H416" s="4"/>
    </row>
    <row r="417" spans="1:8" x14ac:dyDescent="0.15">
      <c r="A417" s="8"/>
      <c r="B417" s="8"/>
      <c r="C417" s="9"/>
      <c r="G417" s="10">
        <f t="shared" si="14"/>
        <v>0</v>
      </c>
      <c r="H417" s="4"/>
    </row>
    <row r="418" spans="1:8" x14ac:dyDescent="0.15">
      <c r="A418" s="8"/>
      <c r="B418" s="8"/>
      <c r="C418" s="9"/>
      <c r="G418" s="10">
        <f t="shared" si="14"/>
        <v>0</v>
      </c>
      <c r="H418" s="4"/>
    </row>
    <row r="419" spans="1:8" x14ac:dyDescent="0.15">
      <c r="A419" s="8"/>
      <c r="B419" s="8"/>
      <c r="C419" s="9"/>
      <c r="G419" s="10">
        <f t="shared" si="14"/>
        <v>0</v>
      </c>
      <c r="H419" s="4"/>
    </row>
    <row r="420" spans="1:8" x14ac:dyDescent="0.15">
      <c r="A420" s="8"/>
      <c r="B420" s="8"/>
      <c r="C420" s="9"/>
      <c r="G420" s="10">
        <f t="shared" si="14"/>
        <v>0</v>
      </c>
      <c r="H420" s="4"/>
    </row>
    <row r="421" spans="1:8" x14ac:dyDescent="0.15">
      <c r="A421" s="8"/>
      <c r="B421" s="8"/>
      <c r="C421" s="9"/>
      <c r="G421" s="10">
        <f t="shared" si="14"/>
        <v>0</v>
      </c>
      <c r="H421" s="4"/>
    </row>
    <row r="422" spans="1:8" x14ac:dyDescent="0.15">
      <c r="A422" s="8"/>
      <c r="B422" s="8"/>
      <c r="C422" s="9"/>
      <c r="G422" s="10">
        <f t="shared" si="14"/>
        <v>0</v>
      </c>
      <c r="H422" s="4"/>
    </row>
    <row r="423" spans="1:8" x14ac:dyDescent="0.15">
      <c r="A423" s="8"/>
      <c r="B423" s="8"/>
      <c r="C423"/>
      <c r="G423" s="10">
        <f t="shared" si="14"/>
        <v>0</v>
      </c>
      <c r="H423" s="4"/>
    </row>
    <row r="424" spans="1:8" x14ac:dyDescent="0.15">
      <c r="A424" s="8"/>
      <c r="B424" s="8"/>
      <c r="C424" s="9"/>
      <c r="G424" s="10">
        <f t="shared" si="14"/>
        <v>0</v>
      </c>
      <c r="H424" s="4"/>
    </row>
    <row r="425" spans="1:8" x14ac:dyDescent="0.15">
      <c r="A425" s="8"/>
      <c r="B425" s="8"/>
      <c r="C425" s="9"/>
      <c r="G425" s="10">
        <f t="shared" si="14"/>
        <v>0</v>
      </c>
      <c r="H425" s="4"/>
    </row>
    <row r="426" spans="1:8" x14ac:dyDescent="0.15">
      <c r="A426" s="8"/>
      <c r="B426" s="8"/>
      <c r="C426"/>
      <c r="G426" s="10">
        <f t="shared" si="14"/>
        <v>0</v>
      </c>
      <c r="H426" s="4"/>
    </row>
    <row r="427" spans="1:8" x14ac:dyDescent="0.15">
      <c r="A427" s="8"/>
      <c r="B427" s="8"/>
      <c r="G427" s="10">
        <f t="shared" si="14"/>
        <v>0</v>
      </c>
      <c r="H427" s="4"/>
    </row>
    <row r="428" spans="1:8" x14ac:dyDescent="0.15">
      <c r="A428" s="8"/>
      <c r="B428" s="8"/>
      <c r="C428"/>
      <c r="G428" s="10">
        <f t="shared" si="14"/>
        <v>0</v>
      </c>
      <c r="H428" s="4"/>
    </row>
    <row r="429" spans="1:8" x14ac:dyDescent="0.15">
      <c r="A429" s="8"/>
      <c r="B429" s="8"/>
      <c r="C429"/>
      <c r="G429" s="10">
        <f t="shared" si="14"/>
        <v>0</v>
      </c>
      <c r="H429" s="4"/>
    </row>
    <row r="430" spans="1:8" x14ac:dyDescent="0.15">
      <c r="A430" s="8"/>
      <c r="B430" s="8"/>
      <c r="C430"/>
      <c r="G430" s="10">
        <f t="shared" si="14"/>
        <v>0</v>
      </c>
      <c r="H430" s="4"/>
    </row>
    <row r="431" spans="1:8" x14ac:dyDescent="0.15">
      <c r="A431" s="8"/>
      <c r="B431" s="8"/>
      <c r="C431" s="9"/>
      <c r="G431" s="10">
        <f t="shared" si="14"/>
        <v>0</v>
      </c>
      <c r="H431" s="4"/>
    </row>
    <row r="432" spans="1:8" x14ac:dyDescent="0.15">
      <c r="A432" s="8"/>
      <c r="B432" s="8"/>
      <c r="C432" s="9"/>
      <c r="G432" s="10">
        <f t="shared" si="14"/>
        <v>0</v>
      </c>
      <c r="H432" s="4"/>
    </row>
    <row r="433" spans="1:8" x14ac:dyDescent="0.15">
      <c r="A433" s="8"/>
      <c r="B433" s="8"/>
      <c r="C433" s="9"/>
      <c r="G433" s="10">
        <f t="shared" si="14"/>
        <v>0</v>
      </c>
      <c r="H433" s="4"/>
    </row>
    <row r="434" spans="1:8" x14ac:dyDescent="0.15">
      <c r="A434" s="8"/>
      <c r="B434" s="8"/>
      <c r="C434" s="9"/>
      <c r="G434" s="10">
        <f t="shared" si="14"/>
        <v>0</v>
      </c>
      <c r="H434" s="4"/>
    </row>
    <row r="435" spans="1:8" x14ac:dyDescent="0.15">
      <c r="A435" s="8"/>
      <c r="B435" s="8"/>
      <c r="C435"/>
      <c r="G435" s="10">
        <f t="shared" si="14"/>
        <v>0</v>
      </c>
      <c r="H435" s="4"/>
    </row>
    <row r="436" spans="1:8" x14ac:dyDescent="0.15">
      <c r="A436" s="8"/>
      <c r="B436" s="8"/>
      <c r="C436" s="9"/>
      <c r="G436" s="10">
        <f t="shared" si="14"/>
        <v>0</v>
      </c>
      <c r="H436" s="4"/>
    </row>
    <row r="437" spans="1:8" x14ac:dyDescent="0.15">
      <c r="A437" s="8"/>
      <c r="B437" s="8"/>
      <c r="C437"/>
      <c r="G437" s="10">
        <f t="shared" si="14"/>
        <v>0</v>
      </c>
      <c r="H437" s="4"/>
    </row>
    <row r="438" spans="1:8" x14ac:dyDescent="0.15">
      <c r="A438" s="8"/>
      <c r="B438" s="8"/>
      <c r="C438" s="9"/>
      <c r="G438" s="10">
        <f t="shared" si="14"/>
        <v>0</v>
      </c>
      <c r="H438" s="4"/>
    </row>
    <row r="439" spans="1:8" x14ac:dyDescent="0.15">
      <c r="A439" s="8"/>
      <c r="B439" s="8"/>
      <c r="C439" s="9"/>
      <c r="G439" s="10">
        <f t="shared" si="14"/>
        <v>0</v>
      </c>
      <c r="H439" s="4"/>
    </row>
    <row r="440" spans="1:8" x14ac:dyDescent="0.15">
      <c r="A440" s="8"/>
      <c r="B440" s="8"/>
      <c r="C440" s="9"/>
      <c r="G440" s="10">
        <f t="shared" si="14"/>
        <v>0</v>
      </c>
      <c r="H440" s="4"/>
    </row>
    <row r="441" spans="1:8" x14ac:dyDescent="0.15">
      <c r="A441" s="8"/>
      <c r="B441" s="8"/>
      <c r="C441" s="9"/>
      <c r="G441" s="10">
        <f t="shared" si="14"/>
        <v>0</v>
      </c>
      <c r="H441" s="4"/>
    </row>
    <row r="442" spans="1:8" x14ac:dyDescent="0.15">
      <c r="A442" s="8"/>
      <c r="B442" s="8"/>
      <c r="C442"/>
      <c r="G442" s="10">
        <f t="shared" si="14"/>
        <v>0</v>
      </c>
      <c r="H442" s="4"/>
    </row>
    <row r="443" spans="1:8" x14ac:dyDescent="0.15">
      <c r="A443" s="8"/>
      <c r="B443" s="8"/>
      <c r="C443" s="9"/>
      <c r="G443" s="10">
        <f t="shared" si="14"/>
        <v>0</v>
      </c>
      <c r="H443" s="4"/>
    </row>
    <row r="444" spans="1:8" x14ac:dyDescent="0.15">
      <c r="A444" s="8"/>
      <c r="B444" s="8"/>
      <c r="C444" s="9"/>
      <c r="G444" s="10">
        <f t="shared" si="14"/>
        <v>0</v>
      </c>
      <c r="H444" s="4"/>
    </row>
    <row r="445" spans="1:8" x14ac:dyDescent="0.15">
      <c r="A445" s="8"/>
      <c r="B445" s="8"/>
      <c r="C445" s="9"/>
      <c r="G445" s="10">
        <f t="shared" si="14"/>
        <v>0</v>
      </c>
      <c r="H445" s="4"/>
    </row>
    <row r="446" spans="1:8" x14ac:dyDescent="0.15">
      <c r="A446" s="8"/>
      <c r="B446" s="8"/>
      <c r="C446" s="9"/>
      <c r="G446" s="10">
        <f t="shared" si="14"/>
        <v>0</v>
      </c>
      <c r="H446" s="4"/>
    </row>
    <row r="447" spans="1:8" x14ac:dyDescent="0.15">
      <c r="A447" s="8"/>
      <c r="B447" s="8"/>
      <c r="C447" s="9"/>
      <c r="G447" s="10">
        <f t="shared" si="14"/>
        <v>0</v>
      </c>
      <c r="H447" s="4"/>
    </row>
    <row r="448" spans="1:8" x14ac:dyDescent="0.15">
      <c r="A448" s="8"/>
      <c r="B448" s="8"/>
      <c r="C448" s="9"/>
      <c r="G448" s="10">
        <f t="shared" si="14"/>
        <v>0</v>
      </c>
      <c r="H448" s="4"/>
    </row>
    <row r="449" spans="1:8" x14ac:dyDescent="0.15">
      <c r="A449" s="8"/>
      <c r="B449" s="8"/>
      <c r="C449" s="9"/>
      <c r="G449" s="10">
        <f t="shared" si="14"/>
        <v>0</v>
      </c>
      <c r="H449" s="4"/>
    </row>
    <row r="450" spans="1:8" x14ac:dyDescent="0.15">
      <c r="A450" s="8"/>
      <c r="B450" s="8"/>
      <c r="C450" s="9"/>
      <c r="G450" s="10">
        <f t="shared" si="14"/>
        <v>0</v>
      </c>
      <c r="H450" s="4"/>
    </row>
    <row r="451" spans="1:8" x14ac:dyDescent="0.15">
      <c r="A451" s="8"/>
      <c r="B451" s="8"/>
      <c r="C451" s="9"/>
      <c r="G451" s="10">
        <f t="shared" si="14"/>
        <v>0</v>
      </c>
      <c r="H451" s="4"/>
    </row>
    <row r="452" spans="1:8" x14ac:dyDescent="0.15">
      <c r="A452" s="8"/>
      <c r="B452" s="8"/>
      <c r="C452"/>
      <c r="G452" s="10">
        <f t="shared" si="14"/>
        <v>0</v>
      </c>
      <c r="H452" s="4"/>
    </row>
    <row r="453" spans="1:8" x14ac:dyDescent="0.15">
      <c r="A453" s="8"/>
      <c r="B453" s="8"/>
      <c r="C453"/>
      <c r="G453" s="10">
        <f t="shared" si="14"/>
        <v>0</v>
      </c>
      <c r="H453" s="4"/>
    </row>
    <row r="454" spans="1:8" x14ac:dyDescent="0.15">
      <c r="A454" s="8"/>
      <c r="B454" s="8"/>
      <c r="C454" s="9"/>
      <c r="G454" s="10">
        <f t="shared" si="14"/>
        <v>0</v>
      </c>
      <c r="H454" s="4"/>
    </row>
    <row r="455" spans="1:8" x14ac:dyDescent="0.15">
      <c r="A455" s="8"/>
      <c r="B455" s="8"/>
      <c r="C455" s="9"/>
      <c r="G455" s="10">
        <f t="shared" ref="G455:G478" si="15">F455-D455</f>
        <v>0</v>
      </c>
      <c r="H455" s="4"/>
    </row>
    <row r="456" spans="1:8" x14ac:dyDescent="0.15">
      <c r="A456" s="8"/>
      <c r="B456" s="8"/>
      <c r="C456" s="9"/>
      <c r="G456" s="10">
        <f t="shared" si="15"/>
        <v>0</v>
      </c>
      <c r="H456" s="4"/>
    </row>
    <row r="457" spans="1:8" x14ac:dyDescent="0.15">
      <c r="A457" s="8"/>
      <c r="B457" s="8"/>
      <c r="C457" s="9"/>
      <c r="G457" s="10">
        <f t="shared" si="15"/>
        <v>0</v>
      </c>
      <c r="H457" s="4"/>
    </row>
    <row r="458" spans="1:8" x14ac:dyDescent="0.15">
      <c r="A458" s="8"/>
      <c r="B458" s="8"/>
      <c r="C458" s="9"/>
      <c r="G458" s="10">
        <f t="shared" si="15"/>
        <v>0</v>
      </c>
      <c r="H458" s="4"/>
    </row>
    <row r="459" spans="1:8" x14ac:dyDescent="0.15">
      <c r="A459" s="8"/>
      <c r="B459" s="8"/>
      <c r="G459" s="10">
        <f t="shared" si="15"/>
        <v>0</v>
      </c>
      <c r="H459" s="4"/>
    </row>
    <row r="460" spans="1:8" x14ac:dyDescent="0.15">
      <c r="A460" s="8"/>
      <c r="B460" s="8"/>
      <c r="G460" s="10">
        <f t="shared" si="15"/>
        <v>0</v>
      </c>
      <c r="H460" s="4"/>
    </row>
    <row r="461" spans="1:8" x14ac:dyDescent="0.15">
      <c r="A461" s="8"/>
      <c r="B461" s="8"/>
      <c r="G461" s="10">
        <f t="shared" si="15"/>
        <v>0</v>
      </c>
      <c r="H461" s="4"/>
    </row>
    <row r="462" spans="1:8" x14ac:dyDescent="0.15">
      <c r="A462" s="8"/>
      <c r="B462" s="8"/>
      <c r="C462" s="9"/>
      <c r="G462" s="10">
        <f t="shared" si="15"/>
        <v>0</v>
      </c>
      <c r="H462" s="4"/>
    </row>
    <row r="463" spans="1:8" x14ac:dyDescent="0.15">
      <c r="A463" s="8"/>
      <c r="B463" s="8"/>
      <c r="C463" s="9"/>
      <c r="G463" s="10">
        <f t="shared" si="15"/>
        <v>0</v>
      </c>
      <c r="H463" s="4"/>
    </row>
    <row r="464" spans="1:8" x14ac:dyDescent="0.15">
      <c r="A464" s="8"/>
      <c r="B464" s="8"/>
      <c r="C464"/>
      <c r="G464" s="10">
        <f t="shared" si="15"/>
        <v>0</v>
      </c>
      <c r="H464" s="4"/>
    </row>
    <row r="465" spans="1:8" x14ac:dyDescent="0.15">
      <c r="A465" s="8"/>
      <c r="B465" s="8"/>
      <c r="C465"/>
      <c r="G465" s="10">
        <f t="shared" si="15"/>
        <v>0</v>
      </c>
      <c r="H465" s="4"/>
    </row>
    <row r="466" spans="1:8" x14ac:dyDescent="0.15">
      <c r="A466" s="8"/>
      <c r="B466" s="8"/>
      <c r="C466"/>
      <c r="G466" s="10">
        <f t="shared" si="15"/>
        <v>0</v>
      </c>
      <c r="H466" s="4"/>
    </row>
    <row r="467" spans="1:8" x14ac:dyDescent="0.15">
      <c r="A467" s="8"/>
      <c r="B467" s="8"/>
      <c r="C467"/>
      <c r="G467" s="10">
        <f t="shared" si="15"/>
        <v>0</v>
      </c>
      <c r="H467" s="4"/>
    </row>
    <row r="468" spans="1:8" x14ac:dyDescent="0.15">
      <c r="A468" s="8"/>
      <c r="B468" s="8"/>
      <c r="C468" s="9"/>
      <c r="G468" s="10">
        <f t="shared" si="15"/>
        <v>0</v>
      </c>
      <c r="H468" s="4"/>
    </row>
    <row r="469" spans="1:8" x14ac:dyDescent="0.15">
      <c r="A469" s="8"/>
      <c r="B469" s="8"/>
      <c r="C469" s="9"/>
      <c r="G469" s="10">
        <f t="shared" si="15"/>
        <v>0</v>
      </c>
      <c r="H469" s="4"/>
    </row>
    <row r="470" spans="1:8" x14ac:dyDescent="0.15">
      <c r="A470" s="8"/>
      <c r="B470" s="8"/>
      <c r="C470" s="9"/>
      <c r="G470" s="10">
        <f t="shared" si="15"/>
        <v>0</v>
      </c>
      <c r="H470" s="4"/>
    </row>
    <row r="471" spans="1:8" x14ac:dyDescent="0.15">
      <c r="A471" s="8"/>
      <c r="B471" s="8"/>
      <c r="C471" s="9"/>
      <c r="G471" s="10">
        <f t="shared" si="15"/>
        <v>0</v>
      </c>
      <c r="H471" s="4"/>
    </row>
    <row r="472" spans="1:8" x14ac:dyDescent="0.15">
      <c r="A472" s="8"/>
      <c r="B472" s="8"/>
      <c r="C472" s="9"/>
      <c r="G472" s="10">
        <f t="shared" si="15"/>
        <v>0</v>
      </c>
      <c r="H472" s="4"/>
    </row>
    <row r="473" spans="1:8" x14ac:dyDescent="0.15">
      <c r="A473" s="8"/>
      <c r="B473" s="8"/>
      <c r="C473" s="9"/>
      <c r="G473" s="10">
        <f t="shared" si="15"/>
        <v>0</v>
      </c>
      <c r="H473" s="4"/>
    </row>
    <row r="474" spans="1:8" x14ac:dyDescent="0.15">
      <c r="A474" s="8"/>
      <c r="B474" s="8"/>
      <c r="C474" s="9"/>
      <c r="G474" s="10">
        <f t="shared" si="15"/>
        <v>0</v>
      </c>
      <c r="H474" s="4"/>
    </row>
    <row r="475" spans="1:8" x14ac:dyDescent="0.15">
      <c r="A475" s="8"/>
      <c r="B475" s="8"/>
      <c r="C475" s="9"/>
      <c r="G475" s="10">
        <f t="shared" si="15"/>
        <v>0</v>
      </c>
      <c r="H475" s="4"/>
    </row>
    <row r="476" spans="1:8" x14ac:dyDescent="0.15">
      <c r="A476" s="8"/>
      <c r="B476" s="8"/>
      <c r="C476" s="9"/>
      <c r="G476" s="10">
        <f t="shared" si="15"/>
        <v>0</v>
      </c>
      <c r="H476" s="4"/>
    </row>
    <row r="477" spans="1:8" x14ac:dyDescent="0.15">
      <c r="A477" s="8"/>
      <c r="B477" s="8"/>
      <c r="C477" s="9"/>
      <c r="G477" s="10">
        <f t="shared" si="15"/>
        <v>0</v>
      </c>
      <c r="H477" s="4"/>
    </row>
    <row r="478" spans="1:8" x14ac:dyDescent="0.15">
      <c r="A478" s="8"/>
      <c r="B478" s="8"/>
      <c r="C478" s="9"/>
      <c r="G478" s="10">
        <f t="shared" si="15"/>
        <v>0</v>
      </c>
      <c r="H478" s="4"/>
    </row>
    <row r="479" spans="1:8" x14ac:dyDescent="0.15">
      <c r="A479" s="8"/>
      <c r="B479" s="8"/>
      <c r="C479" s="9"/>
      <c r="G479" s="10"/>
      <c r="H479" s="4"/>
    </row>
    <row r="480" spans="1:8" x14ac:dyDescent="0.15">
      <c r="A480" s="8"/>
      <c r="B480" s="8"/>
      <c r="C480" s="9"/>
      <c r="G480" s="10"/>
      <c r="H480" s="4"/>
    </row>
    <row r="481" spans="1:17" x14ac:dyDescent="0.15">
      <c r="A481" s="8"/>
      <c r="B481" s="8"/>
      <c r="C481" s="9"/>
      <c r="G481" s="10"/>
      <c r="H481" s="4"/>
    </row>
    <row r="482" spans="1:17" x14ac:dyDescent="0.15">
      <c r="H482" s="25">
        <f>SUM(H7:H478)</f>
        <v>146.01338590231509</v>
      </c>
      <c r="Q482" s="25">
        <f>SUM(Q8:Q419)</f>
        <v>0</v>
      </c>
    </row>
  </sheetData>
  <sheetProtection algorithmName="SHA-512" hashValue="bkWwREOP6RAmNl2PBcwVsRjmL4GvtAgSXPcR43HmcmpaLMSDVRTwigxDbze7TjtzFEu1ne7CSuaO7+EqEVNUoA==" saltValue="JMH7kNbJIRQ4HDEp6hcMuw==" spinCount="100000" sheet="1" objects="1" scenarios="1" formatCells="0" formatColumns="0" formatRows="0" sort="0" autoFilter="0" pivotTables="0"/>
  <mergeCells count="9">
    <mergeCell ref="A1:I1"/>
    <mergeCell ref="A162:I162"/>
    <mergeCell ref="A157:G157"/>
    <mergeCell ref="A158:G158"/>
    <mergeCell ref="A160:G160"/>
    <mergeCell ref="B141:F141"/>
    <mergeCell ref="A140:G140"/>
    <mergeCell ref="A153:G153"/>
    <mergeCell ref="A156:F156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Roman,Normale"&amp;12&amp;A</oddHeader>
    <oddFooter>&amp;C&amp;"Times New Roman,Normale"&amp;12Pagina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93874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Trader</dc:creator>
  <dc:description/>
  <cp:lastModifiedBy>Carriola Matteo</cp:lastModifiedBy>
  <cp:revision>1432</cp:revision>
  <dcterms:created xsi:type="dcterms:W3CDTF">2017-04-26T09:55:10Z</dcterms:created>
  <dcterms:modified xsi:type="dcterms:W3CDTF">2022-01-04T14:06:19Z</dcterms:modified>
  <dc:language>it-IT</dc:language>
</cp:coreProperties>
</file>